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O:\QM\Konformitätserklärungen\"/>
    </mc:Choice>
  </mc:AlternateContent>
  <workbookProtection workbookAlgorithmName="SHA-512" workbookHashValue="PJamLc3UEg6uF4+PaF0OvuZJtJvRQpysmaIe2GJqkRkyk0b/Ev6458M7wsuCjRVzq85fXwcuo2UdQR1FhB18kw==" workbookSaltValue="SnsnYomJSaydyWsqhERgHw==" workbookSpinCount="100000" lockStructure="1"/>
  <bookViews>
    <workbookView xWindow="57480" yWindow="-120" windowWidth="24240" windowHeight="13140" tabRatio="789" activeTab="4"/>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52511"/>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 i="5" l="1"/>
  <c r="P3" i="4"/>
  <c r="E12" i="5"/>
  <c r="X12" i="5" s="1"/>
  <c r="E13" i="5"/>
  <c r="X13" i="5" s="1"/>
  <c r="E14" i="5"/>
  <c r="X14" i="5" s="1"/>
  <c r="E15" i="5"/>
  <c r="X15" i="5" s="1"/>
  <c r="E16" i="5"/>
  <c r="X16" i="5" s="1"/>
  <c r="E17" i="5"/>
  <c r="X17" i="5" s="1"/>
  <c r="E18" i="5"/>
  <c r="X18" i="5" s="1"/>
  <c r="E19" i="5"/>
  <c r="X19" i="5" s="1"/>
  <c r="E20" i="5"/>
  <c r="X20" i="5" s="1"/>
  <c r="E21" i="5"/>
  <c r="X21" i="5" s="1"/>
  <c r="E22" i="5"/>
  <c r="X22" i="5" s="1"/>
  <c r="E23" i="5"/>
  <c r="X23" i="5" s="1"/>
  <c r="E24" i="5"/>
  <c r="X24" i="5" s="1"/>
  <c r="E25" i="5"/>
  <c r="X25" i="5" s="1"/>
  <c r="E26" i="5"/>
  <c r="X26" i="5" s="1"/>
  <c r="E27" i="5"/>
  <c r="X27" i="5" s="1"/>
  <c r="E28" i="5"/>
  <c r="X28" i="5" s="1"/>
  <c r="E29" i="5"/>
  <c r="X29" i="5" s="1"/>
  <c r="E30" i="5"/>
  <c r="X30" i="5" s="1"/>
  <c r="E31" i="5"/>
  <c r="X31" i="5" s="1"/>
  <c r="E32" i="5"/>
  <c r="X32" i="5" s="1"/>
  <c r="E33" i="5"/>
  <c r="X33" i="5" s="1"/>
  <c r="E34" i="5"/>
  <c r="X34" i="5" s="1"/>
  <c r="E35" i="5"/>
  <c r="X35" i="5" s="1"/>
  <c r="E36" i="5"/>
  <c r="X36" i="5" s="1"/>
  <c r="E37" i="5"/>
  <c r="X37" i="5" s="1"/>
  <c r="E38" i="5"/>
  <c r="X38" i="5" s="1"/>
  <c r="E39" i="5"/>
  <c r="X39" i="5" s="1"/>
  <c r="E40" i="5"/>
  <c r="X40" i="5" s="1"/>
  <c r="E41" i="5"/>
  <c r="X41" i="5" s="1"/>
  <c r="E42" i="5"/>
  <c r="X42" i="5" s="1"/>
  <c r="E43" i="5"/>
  <c r="X43" i="5" s="1"/>
  <c r="E44" i="5"/>
  <c r="X44" i="5" s="1"/>
  <c r="E45" i="5"/>
  <c r="X45" i="5" s="1"/>
  <c r="E46" i="5"/>
  <c r="X46" i="5" s="1"/>
  <c r="E47" i="5"/>
  <c r="X47" i="5" s="1"/>
  <c r="E48" i="5"/>
  <c r="X48" i="5" s="1"/>
  <c r="E49" i="5"/>
  <c r="X49" i="5" s="1"/>
  <c r="E50" i="5"/>
  <c r="X50" i="5" s="1"/>
  <c r="E51" i="5"/>
  <c r="X51" i="5" s="1"/>
  <c r="E52" i="5"/>
  <c r="X52" i="5" s="1"/>
  <c r="E53" i="5"/>
  <c r="X53" i="5" s="1"/>
  <c r="E54" i="5"/>
  <c r="X54" i="5" s="1"/>
  <c r="E55" i="5"/>
  <c r="X55" i="5" s="1"/>
  <c r="E56" i="5"/>
  <c r="X56" i="5" s="1"/>
  <c r="E57" i="5"/>
  <c r="X57" i="5" s="1"/>
  <c r="E58" i="5"/>
  <c r="X58" i="5" s="1"/>
  <c r="E59" i="5"/>
  <c r="X59" i="5" s="1"/>
  <c r="E60" i="5"/>
  <c r="X60" i="5" s="1"/>
  <c r="E61" i="5"/>
  <c r="X61" i="5" s="1"/>
  <c r="E62" i="5"/>
  <c r="X62" i="5" s="1"/>
  <c r="E63" i="5"/>
  <c r="X63" i="5" s="1"/>
  <c r="E64" i="5"/>
  <c r="X64" i="5" s="1"/>
  <c r="E65" i="5"/>
  <c r="X65" i="5" s="1"/>
  <c r="E66" i="5"/>
  <c r="X66" i="5" s="1"/>
  <c r="E67" i="5"/>
  <c r="X67" i="5" s="1"/>
  <c r="E68" i="5"/>
  <c r="X68" i="5" s="1"/>
  <c r="E69" i="5"/>
  <c r="X69" i="5" s="1"/>
  <c r="E70" i="5"/>
  <c r="X70" i="5" s="1"/>
  <c r="E71" i="5"/>
  <c r="X71" i="5" s="1"/>
  <c r="E72" i="5"/>
  <c r="X72" i="5" s="1"/>
  <c r="E73" i="5"/>
  <c r="X73" i="5" s="1"/>
  <c r="E74" i="5"/>
  <c r="X74" i="5" s="1"/>
  <c r="E75" i="5"/>
  <c r="X75" i="5" s="1"/>
  <c r="E76" i="5"/>
  <c r="X76" i="5" s="1"/>
  <c r="E77" i="5"/>
  <c r="X77" i="5" s="1"/>
  <c r="E78" i="5"/>
  <c r="X78" i="5" s="1"/>
  <c r="E79" i="5"/>
  <c r="X79" i="5" s="1"/>
  <c r="E80" i="5"/>
  <c r="X80" i="5" s="1"/>
  <c r="E81" i="5"/>
  <c r="X81" i="5" s="1"/>
  <c r="E82" i="5"/>
  <c r="X82" i="5" s="1"/>
  <c r="E83" i="5"/>
  <c r="X83" i="5" s="1"/>
  <c r="E84" i="5"/>
  <c r="X84" i="5" s="1"/>
  <c r="E85" i="5"/>
  <c r="X85" i="5" s="1"/>
  <c r="E86" i="5"/>
  <c r="X86" i="5" s="1"/>
  <c r="E87" i="5"/>
  <c r="X87" i="5" s="1"/>
  <c r="E88" i="5"/>
  <c r="X88" i="5" s="1"/>
  <c r="E89" i="5"/>
  <c r="X89" i="5" s="1"/>
  <c r="E90" i="5"/>
  <c r="X90" i="5" s="1"/>
  <c r="E91" i="5"/>
  <c r="X91" i="5" s="1"/>
  <c r="E92" i="5"/>
  <c r="X92" i="5" s="1"/>
  <c r="E93" i="5"/>
  <c r="X93" i="5" s="1"/>
  <c r="E94" i="5"/>
  <c r="X94" i="5" s="1"/>
  <c r="E95" i="5"/>
  <c r="X95" i="5" s="1"/>
  <c r="E96" i="5"/>
  <c r="X96" i="5" s="1"/>
  <c r="E97" i="5"/>
  <c r="X97" i="5" s="1"/>
  <c r="E98" i="5"/>
  <c r="X98" i="5" s="1"/>
  <c r="E99" i="5"/>
  <c r="X99" i="5" s="1"/>
  <c r="E100" i="5"/>
  <c r="X100" i="5" s="1"/>
  <c r="E101" i="5"/>
  <c r="X101" i="5" s="1"/>
  <c r="E102" i="5"/>
  <c r="X102" i="5" s="1"/>
  <c r="E103" i="5"/>
  <c r="X103" i="5" s="1"/>
  <c r="E104" i="5"/>
  <c r="X104" i="5" s="1"/>
  <c r="E105" i="5"/>
  <c r="X105" i="5" s="1"/>
  <c r="E106" i="5"/>
  <c r="X106" i="5" s="1"/>
  <c r="E107" i="5"/>
  <c r="X107" i="5" s="1"/>
  <c r="E108" i="5"/>
  <c r="X108" i="5" s="1"/>
  <c r="E109" i="5"/>
  <c r="X109" i="5" s="1"/>
  <c r="E110" i="5"/>
  <c r="X110" i="5" s="1"/>
  <c r="E111" i="5"/>
  <c r="X111" i="5" s="1"/>
  <c r="E112" i="5"/>
  <c r="X112" i="5" s="1"/>
  <c r="E113" i="5"/>
  <c r="X113" i="5" s="1"/>
  <c r="E114" i="5"/>
  <c r="X114" i="5" s="1"/>
  <c r="E115" i="5"/>
  <c r="X115" i="5" s="1"/>
  <c r="E116" i="5"/>
  <c r="X116" i="5" s="1"/>
  <c r="E117" i="5"/>
  <c r="X117" i="5" s="1"/>
  <c r="E118" i="5"/>
  <c r="X118" i="5" s="1"/>
  <c r="E119" i="5"/>
  <c r="X119" i="5" s="1"/>
  <c r="E120" i="5"/>
  <c r="X120" i="5" s="1"/>
  <c r="E121" i="5"/>
  <c r="X121" i="5" s="1"/>
  <c r="E122" i="5"/>
  <c r="X122" i="5" s="1"/>
  <c r="E123" i="5"/>
  <c r="X123" i="5" s="1"/>
  <c r="E124" i="5"/>
  <c r="X124" i="5" s="1"/>
  <c r="E125" i="5"/>
  <c r="X125" i="5" s="1"/>
  <c r="E126" i="5"/>
  <c r="X126" i="5" s="1"/>
  <c r="E127" i="5"/>
  <c r="X127" i="5" s="1"/>
  <c r="E128" i="5"/>
  <c r="X128" i="5" s="1"/>
  <c r="E129" i="5"/>
  <c r="X129" i="5" s="1"/>
  <c r="E130" i="5"/>
  <c r="X130" i="5" s="1"/>
  <c r="E131" i="5"/>
  <c r="X131" i="5" s="1"/>
  <c r="E132" i="5"/>
  <c r="X132" i="5" s="1"/>
  <c r="E133" i="5"/>
  <c r="X133" i="5" s="1"/>
  <c r="E134" i="5"/>
  <c r="X134" i="5" s="1"/>
  <c r="E135" i="5"/>
  <c r="X135" i="5" s="1"/>
  <c r="E136" i="5"/>
  <c r="X136" i="5" s="1"/>
  <c r="E137" i="5"/>
  <c r="X137" i="5" s="1"/>
  <c r="E138" i="5"/>
  <c r="X138" i="5" s="1"/>
  <c r="E139" i="5"/>
  <c r="X139" i="5" s="1"/>
  <c r="E140" i="5"/>
  <c r="X140" i="5" s="1"/>
  <c r="E141" i="5"/>
  <c r="X141" i="5" s="1"/>
  <c r="E142" i="5"/>
  <c r="X142" i="5" s="1"/>
  <c r="E143" i="5"/>
  <c r="X143" i="5" s="1"/>
  <c r="E144" i="5"/>
  <c r="X144" i="5" s="1"/>
  <c r="E145" i="5"/>
  <c r="X145" i="5" s="1"/>
  <c r="E146" i="5"/>
  <c r="X146" i="5" s="1"/>
  <c r="E147" i="5"/>
  <c r="X147" i="5" s="1"/>
  <c r="E148" i="5"/>
  <c r="X148" i="5" s="1"/>
  <c r="E149" i="5"/>
  <c r="X149" i="5" s="1"/>
  <c r="E150" i="5"/>
  <c r="X150" i="5" s="1"/>
  <c r="E151" i="5"/>
  <c r="X151" i="5" s="1"/>
  <c r="E152" i="5"/>
  <c r="X152" i="5" s="1"/>
  <c r="E153" i="5"/>
  <c r="X153" i="5" s="1"/>
  <c r="E154" i="5"/>
  <c r="X154" i="5" s="1"/>
  <c r="E155" i="5"/>
  <c r="X155" i="5" s="1"/>
  <c r="E156" i="5"/>
  <c r="X156" i="5" s="1"/>
  <c r="E157" i="5"/>
  <c r="X157" i="5" s="1"/>
  <c r="E158" i="5"/>
  <c r="X158" i="5" s="1"/>
  <c r="E159" i="5"/>
  <c r="X159" i="5" s="1"/>
  <c r="E160" i="5"/>
  <c r="X160" i="5" s="1"/>
  <c r="E161" i="5"/>
  <c r="X161" i="5" s="1"/>
  <c r="E162" i="5"/>
  <c r="X162" i="5" s="1"/>
  <c r="E163" i="5"/>
  <c r="X163" i="5" s="1"/>
  <c r="E164" i="5"/>
  <c r="X164" i="5" s="1"/>
  <c r="E165" i="5"/>
  <c r="X165" i="5" s="1"/>
  <c r="E166" i="5"/>
  <c r="X166" i="5" s="1"/>
  <c r="E167" i="5"/>
  <c r="X167" i="5" s="1"/>
  <c r="E168" i="5"/>
  <c r="X168" i="5" s="1"/>
  <c r="E169" i="5"/>
  <c r="X169" i="5" s="1"/>
  <c r="E170" i="5"/>
  <c r="X170" i="5" s="1"/>
  <c r="E171" i="5"/>
  <c r="X171" i="5" s="1"/>
  <c r="E172" i="5"/>
  <c r="X172" i="5" s="1"/>
  <c r="E173" i="5"/>
  <c r="X173" i="5" s="1"/>
  <c r="E174" i="5"/>
  <c r="X174" i="5" s="1"/>
  <c r="E175" i="5"/>
  <c r="X175" i="5" s="1"/>
  <c r="E176" i="5"/>
  <c r="X176" i="5" s="1"/>
  <c r="E177" i="5"/>
  <c r="X177" i="5" s="1"/>
  <c r="E178" i="5"/>
  <c r="X178" i="5" s="1"/>
  <c r="E179" i="5"/>
  <c r="X179" i="5" s="1"/>
  <c r="E180" i="5"/>
  <c r="X180" i="5" s="1"/>
  <c r="E181" i="5"/>
  <c r="X181" i="5" s="1"/>
  <c r="E182" i="5"/>
  <c r="X182" i="5" s="1"/>
  <c r="E183" i="5"/>
  <c r="X183" i="5" s="1"/>
  <c r="E184" i="5"/>
  <c r="X184" i="5" s="1"/>
  <c r="E185" i="5"/>
  <c r="X185" i="5" s="1"/>
  <c r="E186" i="5"/>
  <c r="X186" i="5" s="1"/>
  <c r="E187" i="5"/>
  <c r="X187" i="5" s="1"/>
  <c r="E188" i="5"/>
  <c r="X188" i="5" s="1"/>
  <c r="E189" i="5"/>
  <c r="X189" i="5" s="1"/>
  <c r="E190" i="5"/>
  <c r="X190" i="5" s="1"/>
  <c r="E191" i="5"/>
  <c r="X191" i="5" s="1"/>
  <c r="E192" i="5"/>
  <c r="X192" i="5" s="1"/>
  <c r="E193" i="5"/>
  <c r="X193" i="5" s="1"/>
  <c r="E194" i="5"/>
  <c r="X194" i="5" s="1"/>
  <c r="E195" i="5"/>
  <c r="X195" i="5" s="1"/>
  <c r="E196" i="5"/>
  <c r="E197" i="5"/>
  <c r="X197" i="5" s="1"/>
  <c r="E198" i="5"/>
  <c r="X198" i="5" s="1"/>
  <c r="E199" i="5"/>
  <c r="X199" i="5" s="1"/>
  <c r="E200" i="5"/>
  <c r="X200" i="5" s="1"/>
  <c r="E201" i="5"/>
  <c r="X201" i="5" s="1"/>
  <c r="E202" i="5"/>
  <c r="X202" i="5" s="1"/>
  <c r="E203" i="5"/>
  <c r="X203" i="5" s="1"/>
  <c r="E204" i="5"/>
  <c r="X204" i="5" s="1"/>
  <c r="E205" i="5"/>
  <c r="X205" i="5" s="1"/>
  <c r="E206" i="5"/>
  <c r="X206" i="5" s="1"/>
  <c r="E207" i="5"/>
  <c r="X207" i="5" s="1"/>
  <c r="E208" i="5"/>
  <c r="X208" i="5" s="1"/>
  <c r="E209" i="5"/>
  <c r="X209" i="5" s="1"/>
  <c r="E210" i="5"/>
  <c r="X210" i="5" s="1"/>
  <c r="E211" i="5"/>
  <c r="X211" i="5" s="1"/>
  <c r="E212" i="5"/>
  <c r="X212" i="5" s="1"/>
  <c r="E213" i="5"/>
  <c r="X213" i="5" s="1"/>
  <c r="E214" i="5"/>
  <c r="X214" i="5" s="1"/>
  <c r="E215" i="5"/>
  <c r="X215" i="5" s="1"/>
  <c r="E216" i="5"/>
  <c r="X216" i="5" s="1"/>
  <c r="E217" i="5"/>
  <c r="X217" i="5" s="1"/>
  <c r="E218" i="5"/>
  <c r="X218" i="5" s="1"/>
  <c r="E219" i="5"/>
  <c r="X219" i="5" s="1"/>
  <c r="E220" i="5"/>
  <c r="X220" i="5" s="1"/>
  <c r="E221" i="5"/>
  <c r="X221" i="5" s="1"/>
  <c r="E222" i="5"/>
  <c r="X222" i="5" s="1"/>
  <c r="E223" i="5"/>
  <c r="X223" i="5" s="1"/>
  <c r="E224" i="5"/>
  <c r="X224" i="5" s="1"/>
  <c r="E225" i="5"/>
  <c r="X225" i="5" s="1"/>
  <c r="E226" i="5"/>
  <c r="X226" i="5" s="1"/>
  <c r="E227" i="5"/>
  <c r="X227" i="5" s="1"/>
  <c r="E228" i="5"/>
  <c r="X228" i="5" s="1"/>
  <c r="E229" i="5"/>
  <c r="X229" i="5" s="1"/>
  <c r="E230" i="5"/>
  <c r="X230" i="5" s="1"/>
  <c r="E231" i="5"/>
  <c r="X231" i="5" s="1"/>
  <c r="E232" i="5"/>
  <c r="E233" i="5"/>
  <c r="X233" i="5" s="1"/>
  <c r="E234" i="5"/>
  <c r="X234" i="5" s="1"/>
  <c r="E235" i="5"/>
  <c r="X235" i="5" s="1"/>
  <c r="E236" i="5"/>
  <c r="X236" i="5" s="1"/>
  <c r="E237" i="5"/>
  <c r="X237" i="5" s="1"/>
  <c r="E238" i="5"/>
  <c r="X238" i="5" s="1"/>
  <c r="E239" i="5"/>
  <c r="X239" i="5" s="1"/>
  <c r="E240" i="5"/>
  <c r="X240" i="5" s="1"/>
  <c r="E241" i="5"/>
  <c r="X241" i="5" s="1"/>
  <c r="E242" i="5"/>
  <c r="X242" i="5" s="1"/>
  <c r="E243" i="5"/>
  <c r="X243" i="5" s="1"/>
  <c r="E244" i="5"/>
  <c r="X244" i="5" s="1"/>
  <c r="E245" i="5"/>
  <c r="X245" i="5" s="1"/>
  <c r="E246" i="5"/>
  <c r="X246" i="5" s="1"/>
  <c r="E247" i="5"/>
  <c r="X247" i="5" s="1"/>
  <c r="E248" i="5"/>
  <c r="X248" i="5" s="1"/>
  <c r="E249" i="5"/>
  <c r="X249" i="5" s="1"/>
  <c r="E250" i="5"/>
  <c r="X250" i="5" s="1"/>
  <c r="E251" i="5"/>
  <c r="X251" i="5" s="1"/>
  <c r="E252" i="5"/>
  <c r="X252" i="5" s="1"/>
  <c r="E253" i="5"/>
  <c r="X253" i="5" s="1"/>
  <c r="E254" i="5"/>
  <c r="X254" i="5" s="1"/>
  <c r="E255" i="5"/>
  <c r="X255" i="5" s="1"/>
  <c r="E256" i="5"/>
  <c r="X256" i="5" s="1"/>
  <c r="E257" i="5"/>
  <c r="X257" i="5" s="1"/>
  <c r="E258" i="5"/>
  <c r="X258" i="5" s="1"/>
  <c r="E259" i="5"/>
  <c r="X259" i="5" s="1"/>
  <c r="E260" i="5"/>
  <c r="X260" i="5" s="1"/>
  <c r="E261" i="5"/>
  <c r="X261" i="5" s="1"/>
  <c r="E262" i="5"/>
  <c r="X262" i="5" s="1"/>
  <c r="E263" i="5"/>
  <c r="X263" i="5" s="1"/>
  <c r="E264" i="5"/>
  <c r="X264" i="5" s="1"/>
  <c r="E265" i="5"/>
  <c r="X265" i="5" s="1"/>
  <c r="E266" i="5"/>
  <c r="X266" i="5" s="1"/>
  <c r="E267" i="5"/>
  <c r="X267" i="5" s="1"/>
  <c r="E268" i="5"/>
  <c r="X268" i="5" s="1"/>
  <c r="E269" i="5"/>
  <c r="X269" i="5" s="1"/>
  <c r="E270" i="5"/>
  <c r="X270" i="5" s="1"/>
  <c r="E271" i="5"/>
  <c r="X271" i="5" s="1"/>
  <c r="E272" i="5"/>
  <c r="X272" i="5" s="1"/>
  <c r="E273" i="5"/>
  <c r="X273" i="5" s="1"/>
  <c r="E274" i="5"/>
  <c r="X274" i="5" s="1"/>
  <c r="E275" i="5"/>
  <c r="X275" i="5" s="1"/>
  <c r="E276" i="5"/>
  <c r="X276" i="5" s="1"/>
  <c r="E277" i="5"/>
  <c r="X277" i="5" s="1"/>
  <c r="E278" i="5"/>
  <c r="X278" i="5" s="1"/>
  <c r="E279" i="5"/>
  <c r="X279" i="5" s="1"/>
  <c r="E280" i="5"/>
  <c r="X280" i="5" s="1"/>
  <c r="E281" i="5"/>
  <c r="X281" i="5" s="1"/>
  <c r="E282" i="5"/>
  <c r="X282" i="5" s="1"/>
  <c r="E283" i="5"/>
  <c r="X283" i="5" s="1"/>
  <c r="E284" i="5"/>
  <c r="X284" i="5" s="1"/>
  <c r="E285" i="5"/>
  <c r="X285" i="5" s="1"/>
  <c r="E286" i="5"/>
  <c r="X286" i="5" s="1"/>
  <c r="E287" i="5"/>
  <c r="X287" i="5" s="1"/>
  <c r="E288" i="5"/>
  <c r="X288" i="5" s="1"/>
  <c r="E289" i="5"/>
  <c r="X289" i="5" s="1"/>
  <c r="E290" i="5"/>
  <c r="X290" i="5" s="1"/>
  <c r="E291" i="5"/>
  <c r="X291" i="5" s="1"/>
  <c r="E292" i="5"/>
  <c r="X292" i="5" s="1"/>
  <c r="E293" i="5"/>
  <c r="X293" i="5" s="1"/>
  <c r="E294" i="5"/>
  <c r="X294" i="5" s="1"/>
  <c r="E295" i="5"/>
  <c r="X295" i="5" s="1"/>
  <c r="E296" i="5"/>
  <c r="X296" i="5" s="1"/>
  <c r="E297" i="5"/>
  <c r="X297" i="5" s="1"/>
  <c r="E298" i="5"/>
  <c r="X298" i="5" s="1"/>
  <c r="E299" i="5"/>
  <c r="X299" i="5" s="1"/>
  <c r="E300" i="5"/>
  <c r="E301" i="5"/>
  <c r="X301" i="5" s="1"/>
  <c r="E302" i="5"/>
  <c r="X302" i="5" s="1"/>
  <c r="E303" i="5"/>
  <c r="X303" i="5" s="1"/>
  <c r="E304" i="5"/>
  <c r="X304" i="5" s="1"/>
  <c r="E305" i="5"/>
  <c r="X305" i="5" s="1"/>
  <c r="E306" i="5"/>
  <c r="X306" i="5" s="1"/>
  <c r="E307" i="5"/>
  <c r="X307" i="5" s="1"/>
  <c r="E308" i="5"/>
  <c r="X308" i="5" s="1"/>
  <c r="E309" i="5"/>
  <c r="X309" i="5" s="1"/>
  <c r="E310" i="5"/>
  <c r="X310" i="5" s="1"/>
  <c r="E311" i="5"/>
  <c r="X311" i="5" s="1"/>
  <c r="E312" i="5"/>
  <c r="X312" i="5" s="1"/>
  <c r="E313" i="5"/>
  <c r="X313" i="5" s="1"/>
  <c r="E314" i="5"/>
  <c r="X314" i="5" s="1"/>
  <c r="E315" i="5"/>
  <c r="X315" i="5" s="1"/>
  <c r="E316" i="5"/>
  <c r="X316" i="5" s="1"/>
  <c r="E317" i="5"/>
  <c r="X317" i="5" s="1"/>
  <c r="E318" i="5"/>
  <c r="X318" i="5" s="1"/>
  <c r="E319" i="5"/>
  <c r="X319" i="5" s="1"/>
  <c r="E320" i="5"/>
  <c r="X320" i="5" s="1"/>
  <c r="E321" i="5"/>
  <c r="X321" i="5" s="1"/>
  <c r="E322" i="5"/>
  <c r="X322" i="5" s="1"/>
  <c r="E323" i="5"/>
  <c r="X323" i="5" s="1"/>
  <c r="E324" i="5"/>
  <c r="X324" i="5" s="1"/>
  <c r="E325" i="5"/>
  <c r="X325" i="5" s="1"/>
  <c r="E326" i="5"/>
  <c r="X326" i="5" s="1"/>
  <c r="E327" i="5"/>
  <c r="X327" i="5" s="1"/>
  <c r="E328" i="5"/>
  <c r="X328" i="5" s="1"/>
  <c r="E329" i="5"/>
  <c r="X329" i="5" s="1"/>
  <c r="E330" i="5"/>
  <c r="X330" i="5" s="1"/>
  <c r="E331" i="5"/>
  <c r="X331" i="5" s="1"/>
  <c r="E332" i="5"/>
  <c r="X332" i="5" s="1"/>
  <c r="E333" i="5"/>
  <c r="X333" i="5" s="1"/>
  <c r="E334" i="5"/>
  <c r="X334" i="5" s="1"/>
  <c r="E335" i="5"/>
  <c r="X335" i="5" s="1"/>
  <c r="E336" i="5"/>
  <c r="X336" i="5" s="1"/>
  <c r="E337" i="5"/>
  <c r="X337" i="5" s="1"/>
  <c r="E338" i="5"/>
  <c r="X338" i="5" s="1"/>
  <c r="E339" i="5"/>
  <c r="X339" i="5" s="1"/>
  <c r="E340" i="5"/>
  <c r="X340" i="5" s="1"/>
  <c r="E341" i="5"/>
  <c r="X341" i="5" s="1"/>
  <c r="E342" i="5"/>
  <c r="X342" i="5" s="1"/>
  <c r="E343" i="5"/>
  <c r="X343" i="5" s="1"/>
  <c r="E344" i="5"/>
  <c r="X344" i="5" s="1"/>
  <c r="E345" i="5"/>
  <c r="X345" i="5" s="1"/>
  <c r="E346" i="5"/>
  <c r="X346" i="5" s="1"/>
  <c r="E347" i="5"/>
  <c r="X347" i="5" s="1"/>
  <c r="E348" i="5"/>
  <c r="X348" i="5" s="1"/>
  <c r="E349" i="5"/>
  <c r="X349" i="5" s="1"/>
  <c r="E350" i="5"/>
  <c r="X350" i="5" s="1"/>
  <c r="E351" i="5"/>
  <c r="X351" i="5" s="1"/>
  <c r="E352" i="5"/>
  <c r="X352" i="5" s="1"/>
  <c r="E353" i="5"/>
  <c r="X353" i="5" s="1"/>
  <c r="E354" i="5"/>
  <c r="X354" i="5" s="1"/>
  <c r="E355" i="5"/>
  <c r="X355" i="5" s="1"/>
  <c r="E356" i="5"/>
  <c r="X356" i="5" s="1"/>
  <c r="E357" i="5"/>
  <c r="X357" i="5" s="1"/>
  <c r="E358" i="5"/>
  <c r="X358" i="5" s="1"/>
  <c r="E359" i="5"/>
  <c r="X359" i="5" s="1"/>
  <c r="E360" i="5"/>
  <c r="X360" i="5" s="1"/>
  <c r="E361" i="5"/>
  <c r="X361" i="5" s="1"/>
  <c r="E362" i="5"/>
  <c r="X362" i="5" s="1"/>
  <c r="E363" i="5"/>
  <c r="X363" i="5" s="1"/>
  <c r="E364" i="5"/>
  <c r="X364" i="5" s="1"/>
  <c r="E365" i="5"/>
  <c r="X365" i="5" s="1"/>
  <c r="E366" i="5"/>
  <c r="X366" i="5" s="1"/>
  <c r="E367" i="5"/>
  <c r="X367" i="5" s="1"/>
  <c r="E368" i="5"/>
  <c r="X368" i="5" s="1"/>
  <c r="E369" i="5"/>
  <c r="X369" i="5" s="1"/>
  <c r="E370" i="5"/>
  <c r="X370" i="5" s="1"/>
  <c r="E371" i="5"/>
  <c r="X371" i="5" s="1"/>
  <c r="E372" i="5"/>
  <c r="X372" i="5" s="1"/>
  <c r="E373" i="5"/>
  <c r="X373" i="5" s="1"/>
  <c r="E374" i="5"/>
  <c r="X374" i="5" s="1"/>
  <c r="E375" i="5"/>
  <c r="X375" i="5" s="1"/>
  <c r="E376" i="5"/>
  <c r="X376" i="5" s="1"/>
  <c r="E377" i="5"/>
  <c r="X377" i="5" s="1"/>
  <c r="E378" i="5"/>
  <c r="X378" i="5" s="1"/>
  <c r="E379" i="5"/>
  <c r="X379" i="5" s="1"/>
  <c r="E380" i="5"/>
  <c r="X380" i="5" s="1"/>
  <c r="E381" i="5"/>
  <c r="X381" i="5" s="1"/>
  <c r="E382" i="5"/>
  <c r="X382" i="5" s="1"/>
  <c r="E383" i="5"/>
  <c r="X383" i="5" s="1"/>
  <c r="E384" i="5"/>
  <c r="X384" i="5" s="1"/>
  <c r="E385" i="5"/>
  <c r="X385" i="5" s="1"/>
  <c r="E386" i="5"/>
  <c r="X386" i="5" s="1"/>
  <c r="E387" i="5"/>
  <c r="X387" i="5" s="1"/>
  <c r="E388" i="5"/>
  <c r="X388" i="5" s="1"/>
  <c r="E389" i="5"/>
  <c r="X389" i="5" s="1"/>
  <c r="E390" i="5"/>
  <c r="X390" i="5" s="1"/>
  <c r="E391" i="5"/>
  <c r="X391" i="5" s="1"/>
  <c r="E392" i="5"/>
  <c r="X392" i="5" s="1"/>
  <c r="E393" i="5"/>
  <c r="X393" i="5" s="1"/>
  <c r="E394" i="5"/>
  <c r="X394" i="5" s="1"/>
  <c r="E395" i="5"/>
  <c r="X395" i="5" s="1"/>
  <c r="E396" i="5"/>
  <c r="X396" i="5" s="1"/>
  <c r="E397" i="5"/>
  <c r="X397" i="5" s="1"/>
  <c r="E398" i="5"/>
  <c r="X398" i="5" s="1"/>
  <c r="E399" i="5"/>
  <c r="X399" i="5" s="1"/>
  <c r="E400" i="5"/>
  <c r="X400" i="5" s="1"/>
  <c r="E401" i="5"/>
  <c r="X401" i="5" s="1"/>
  <c r="E402" i="5"/>
  <c r="X402" i="5" s="1"/>
  <c r="E403" i="5"/>
  <c r="X403" i="5" s="1"/>
  <c r="E404" i="5"/>
  <c r="X404" i="5" s="1"/>
  <c r="E405" i="5"/>
  <c r="X405" i="5" s="1"/>
  <c r="E406" i="5"/>
  <c r="X406" i="5" s="1"/>
  <c r="E407" i="5"/>
  <c r="X407" i="5" s="1"/>
  <c r="E408" i="5"/>
  <c r="X408" i="5" s="1"/>
  <c r="E409" i="5"/>
  <c r="X409" i="5" s="1"/>
  <c r="E410" i="5"/>
  <c r="X410" i="5" s="1"/>
  <c r="E411" i="5"/>
  <c r="X411" i="5" s="1"/>
  <c r="E412" i="5"/>
  <c r="X412" i="5" s="1"/>
  <c r="E413" i="5"/>
  <c r="X413" i="5" s="1"/>
  <c r="E414" i="5"/>
  <c r="X414" i="5" s="1"/>
  <c r="E415" i="5"/>
  <c r="X415" i="5" s="1"/>
  <c r="E416" i="5"/>
  <c r="X416" i="5" s="1"/>
  <c r="E417" i="5"/>
  <c r="X417" i="5" s="1"/>
  <c r="E418" i="5"/>
  <c r="X418" i="5" s="1"/>
  <c r="E419" i="5"/>
  <c r="X419" i="5" s="1"/>
  <c r="E420" i="5"/>
  <c r="X420" i="5" s="1"/>
  <c r="E421" i="5"/>
  <c r="X421" i="5" s="1"/>
  <c r="E422" i="5"/>
  <c r="X422" i="5" s="1"/>
  <c r="E423" i="5"/>
  <c r="X423" i="5" s="1"/>
  <c r="E424" i="5"/>
  <c r="X424" i="5" s="1"/>
  <c r="E425" i="5"/>
  <c r="X425" i="5" s="1"/>
  <c r="E426" i="5"/>
  <c r="X426" i="5" s="1"/>
  <c r="E427" i="5"/>
  <c r="X427" i="5" s="1"/>
  <c r="E428" i="5"/>
  <c r="X428" i="5" s="1"/>
  <c r="E429" i="5"/>
  <c r="X429" i="5" s="1"/>
  <c r="E430" i="5"/>
  <c r="X430" i="5" s="1"/>
  <c r="E431" i="5"/>
  <c r="X431" i="5" s="1"/>
  <c r="E432" i="5"/>
  <c r="X432" i="5" s="1"/>
  <c r="E433" i="5"/>
  <c r="X433" i="5" s="1"/>
  <c r="E434" i="5"/>
  <c r="X434" i="5" s="1"/>
  <c r="E435" i="5"/>
  <c r="X435" i="5" s="1"/>
  <c r="E436" i="5"/>
  <c r="X436" i="5" s="1"/>
  <c r="E437" i="5"/>
  <c r="X437" i="5" s="1"/>
  <c r="E438" i="5"/>
  <c r="X438" i="5" s="1"/>
  <c r="E439" i="5"/>
  <c r="X439" i="5" s="1"/>
  <c r="E440" i="5"/>
  <c r="X440" i="5" s="1"/>
  <c r="E441" i="5"/>
  <c r="X441" i="5" s="1"/>
  <c r="E442" i="5"/>
  <c r="X442" i="5" s="1"/>
  <c r="E443" i="5"/>
  <c r="X443" i="5" s="1"/>
  <c r="E444" i="5"/>
  <c r="X444" i="5" s="1"/>
  <c r="E445" i="5"/>
  <c r="X445" i="5" s="1"/>
  <c r="E446" i="5"/>
  <c r="X446" i="5" s="1"/>
  <c r="E447" i="5"/>
  <c r="X447" i="5" s="1"/>
  <c r="E448" i="5"/>
  <c r="X448" i="5" s="1"/>
  <c r="E449" i="5"/>
  <c r="X449" i="5" s="1"/>
  <c r="E450" i="5"/>
  <c r="X450" i="5" s="1"/>
  <c r="E451" i="5"/>
  <c r="X451" i="5" s="1"/>
  <c r="E452" i="5"/>
  <c r="X452" i="5" s="1"/>
  <c r="E453" i="5"/>
  <c r="X453" i="5" s="1"/>
  <c r="E454" i="5"/>
  <c r="X454" i="5" s="1"/>
  <c r="E455" i="5"/>
  <c r="X455" i="5" s="1"/>
  <c r="E456" i="5"/>
  <c r="X456" i="5" s="1"/>
  <c r="E457" i="5"/>
  <c r="X457" i="5" s="1"/>
  <c r="E458" i="5"/>
  <c r="X458" i="5" s="1"/>
  <c r="E459" i="5"/>
  <c r="X459" i="5" s="1"/>
  <c r="E460" i="5"/>
  <c r="X460" i="5" s="1"/>
  <c r="E461" i="5"/>
  <c r="X461" i="5" s="1"/>
  <c r="E462" i="5"/>
  <c r="X462" i="5" s="1"/>
  <c r="E463" i="5"/>
  <c r="X463" i="5" s="1"/>
  <c r="E464" i="5"/>
  <c r="X464" i="5" s="1"/>
  <c r="E465" i="5"/>
  <c r="X465" i="5" s="1"/>
  <c r="E466" i="5"/>
  <c r="X466" i="5" s="1"/>
  <c r="E467" i="5"/>
  <c r="X467" i="5" s="1"/>
  <c r="E468" i="5"/>
  <c r="X468" i="5" s="1"/>
  <c r="E469" i="5"/>
  <c r="X469" i="5" s="1"/>
  <c r="E470" i="5"/>
  <c r="X470" i="5" s="1"/>
  <c r="E471" i="5"/>
  <c r="X471" i="5" s="1"/>
  <c r="E472" i="5"/>
  <c r="X472" i="5" s="1"/>
  <c r="E473" i="5"/>
  <c r="X473" i="5" s="1"/>
  <c r="E474" i="5"/>
  <c r="X474" i="5" s="1"/>
  <c r="E475" i="5"/>
  <c r="X475" i="5" s="1"/>
  <c r="E476" i="5"/>
  <c r="X476" i="5" s="1"/>
  <c r="E477" i="5"/>
  <c r="X477" i="5" s="1"/>
  <c r="E478" i="5"/>
  <c r="X478" i="5" s="1"/>
  <c r="E479" i="5"/>
  <c r="X479" i="5" s="1"/>
  <c r="E480" i="5"/>
  <c r="X480" i="5" s="1"/>
  <c r="E481" i="5"/>
  <c r="X481" i="5" s="1"/>
  <c r="E482" i="5"/>
  <c r="X482" i="5" s="1"/>
  <c r="E483" i="5"/>
  <c r="X483" i="5" s="1"/>
  <c r="E484" i="5"/>
  <c r="X484" i="5" s="1"/>
  <c r="E485" i="5"/>
  <c r="X485" i="5" s="1"/>
  <c r="E486" i="5"/>
  <c r="X486" i="5" s="1"/>
  <c r="E487" i="5"/>
  <c r="X487" i="5" s="1"/>
  <c r="E488" i="5"/>
  <c r="X488" i="5" s="1"/>
  <c r="E489" i="5"/>
  <c r="X489" i="5" s="1"/>
  <c r="E490" i="5"/>
  <c r="X490" i="5" s="1"/>
  <c r="E491" i="5"/>
  <c r="X491" i="5" s="1"/>
  <c r="E492" i="5"/>
  <c r="X492" i="5" s="1"/>
  <c r="E493" i="5"/>
  <c r="X493" i="5" s="1"/>
  <c r="E494" i="5"/>
  <c r="X494" i="5" s="1"/>
  <c r="E495" i="5"/>
  <c r="X495" i="5" s="1"/>
  <c r="E496" i="5"/>
  <c r="X496" i="5" s="1"/>
  <c r="E497" i="5"/>
  <c r="X497" i="5" s="1"/>
  <c r="E498" i="5"/>
  <c r="X498" i="5" s="1"/>
  <c r="E499" i="5"/>
  <c r="X499" i="5" s="1"/>
  <c r="E500" i="5"/>
  <c r="X500" i="5" s="1"/>
  <c r="E501" i="5"/>
  <c r="X501" i="5" s="1"/>
  <c r="E502" i="5"/>
  <c r="X502" i="5" s="1"/>
  <c r="E503" i="5"/>
  <c r="X503" i="5" s="1"/>
  <c r="E504" i="5"/>
  <c r="X504" i="5" s="1"/>
  <c r="E505" i="5"/>
  <c r="X505" i="5" s="1"/>
  <c r="E506" i="5"/>
  <c r="X506" i="5" s="1"/>
  <c r="E507" i="5"/>
  <c r="X507" i="5" s="1"/>
  <c r="E508" i="5"/>
  <c r="X508" i="5" s="1"/>
  <c r="E509" i="5"/>
  <c r="X509" i="5" s="1"/>
  <c r="E510" i="5"/>
  <c r="X510" i="5" s="1"/>
  <c r="E511" i="5"/>
  <c r="X511" i="5" s="1"/>
  <c r="E512" i="5"/>
  <c r="X512" i="5" s="1"/>
  <c r="E513" i="5"/>
  <c r="X513" i="5" s="1"/>
  <c r="E514" i="5"/>
  <c r="X514" i="5" s="1"/>
  <c r="E515" i="5"/>
  <c r="X515" i="5" s="1"/>
  <c r="E516" i="5"/>
  <c r="X516" i="5" s="1"/>
  <c r="E517" i="5"/>
  <c r="X517" i="5" s="1"/>
  <c r="E518" i="5"/>
  <c r="X518" i="5" s="1"/>
  <c r="E519" i="5"/>
  <c r="X519" i="5" s="1"/>
  <c r="E520" i="5"/>
  <c r="X520" i="5" s="1"/>
  <c r="E521" i="5"/>
  <c r="X521" i="5" s="1"/>
  <c r="E522" i="5"/>
  <c r="X522" i="5" s="1"/>
  <c r="E523" i="5"/>
  <c r="X523" i="5" s="1"/>
  <c r="E524" i="5"/>
  <c r="X524" i="5" s="1"/>
  <c r="E525" i="5"/>
  <c r="X525" i="5" s="1"/>
  <c r="E526" i="5"/>
  <c r="X526" i="5" s="1"/>
  <c r="E527" i="5"/>
  <c r="X527" i="5" s="1"/>
  <c r="E528" i="5"/>
  <c r="X528" i="5" s="1"/>
  <c r="E529" i="5"/>
  <c r="X529" i="5" s="1"/>
  <c r="E530" i="5"/>
  <c r="X530" i="5" s="1"/>
  <c r="E531" i="5"/>
  <c r="X531" i="5" s="1"/>
  <c r="E532" i="5"/>
  <c r="X532" i="5" s="1"/>
  <c r="E533" i="5"/>
  <c r="X533" i="5" s="1"/>
  <c r="E534" i="5"/>
  <c r="X534" i="5" s="1"/>
  <c r="E535" i="5"/>
  <c r="X535" i="5" s="1"/>
  <c r="E536" i="5"/>
  <c r="X536" i="5" s="1"/>
  <c r="E537" i="5"/>
  <c r="X537" i="5" s="1"/>
  <c r="E538" i="5"/>
  <c r="X538" i="5" s="1"/>
  <c r="E539" i="5"/>
  <c r="X539" i="5" s="1"/>
  <c r="E540" i="5"/>
  <c r="X540" i="5" s="1"/>
  <c r="E541" i="5"/>
  <c r="X541" i="5" s="1"/>
  <c r="E542" i="5"/>
  <c r="X542" i="5" s="1"/>
  <c r="E543" i="5"/>
  <c r="X543" i="5" s="1"/>
  <c r="E544" i="5"/>
  <c r="X544" i="5" s="1"/>
  <c r="E545" i="5"/>
  <c r="X545" i="5" s="1"/>
  <c r="E546" i="5"/>
  <c r="X546" i="5" s="1"/>
  <c r="E547" i="5"/>
  <c r="X547" i="5" s="1"/>
  <c r="E548" i="5"/>
  <c r="X548" i="5" s="1"/>
  <c r="E549" i="5"/>
  <c r="X549" i="5" s="1"/>
  <c r="E550" i="5"/>
  <c r="X550" i="5" s="1"/>
  <c r="E551" i="5"/>
  <c r="X551" i="5" s="1"/>
  <c r="E552" i="5"/>
  <c r="X552" i="5" s="1"/>
  <c r="E553" i="5"/>
  <c r="X553" i="5" s="1"/>
  <c r="E554" i="5"/>
  <c r="X554" i="5" s="1"/>
  <c r="E555" i="5"/>
  <c r="X555" i="5" s="1"/>
  <c r="E556" i="5"/>
  <c r="X556" i="5" s="1"/>
  <c r="E557" i="5"/>
  <c r="X557" i="5" s="1"/>
  <c r="E558" i="5"/>
  <c r="X558" i="5" s="1"/>
  <c r="E559" i="5"/>
  <c r="X559" i="5" s="1"/>
  <c r="E560" i="5"/>
  <c r="X560" i="5" s="1"/>
  <c r="E561" i="5"/>
  <c r="X561" i="5" s="1"/>
  <c r="E562" i="5"/>
  <c r="X562" i="5" s="1"/>
  <c r="E563" i="5"/>
  <c r="X563" i="5" s="1"/>
  <c r="E564" i="5"/>
  <c r="X564" i="5" s="1"/>
  <c r="E565" i="5"/>
  <c r="X565" i="5" s="1"/>
  <c r="E566" i="5"/>
  <c r="X566" i="5" s="1"/>
  <c r="E567" i="5"/>
  <c r="X567" i="5" s="1"/>
  <c r="E568" i="5"/>
  <c r="X568" i="5" s="1"/>
  <c r="E569" i="5"/>
  <c r="X569" i="5" s="1"/>
  <c r="E570" i="5"/>
  <c r="X570" i="5" s="1"/>
  <c r="E571" i="5"/>
  <c r="X571" i="5" s="1"/>
  <c r="E572" i="5"/>
  <c r="X572" i="5" s="1"/>
  <c r="E573" i="5"/>
  <c r="X573" i="5" s="1"/>
  <c r="E574" i="5"/>
  <c r="X574" i="5" s="1"/>
  <c r="E575" i="5"/>
  <c r="X575" i="5" s="1"/>
  <c r="E576" i="5"/>
  <c r="X576" i="5" s="1"/>
  <c r="E577" i="5"/>
  <c r="X577" i="5" s="1"/>
  <c r="E578" i="5"/>
  <c r="X578" i="5" s="1"/>
  <c r="E579" i="5"/>
  <c r="X579" i="5" s="1"/>
  <c r="E580" i="5"/>
  <c r="X580" i="5" s="1"/>
  <c r="E581" i="5"/>
  <c r="X581" i="5" s="1"/>
  <c r="E582" i="5"/>
  <c r="X582" i="5" s="1"/>
  <c r="E583" i="5"/>
  <c r="X583" i="5" s="1"/>
  <c r="E584" i="5"/>
  <c r="X584" i="5" s="1"/>
  <c r="E585" i="5"/>
  <c r="X585" i="5" s="1"/>
  <c r="E586" i="5"/>
  <c r="X586" i="5" s="1"/>
  <c r="E587" i="5"/>
  <c r="X587" i="5" s="1"/>
  <c r="E588" i="5"/>
  <c r="X588" i="5" s="1"/>
  <c r="E589" i="5"/>
  <c r="X589" i="5" s="1"/>
  <c r="E590" i="5"/>
  <c r="X590" i="5" s="1"/>
  <c r="E591" i="5"/>
  <c r="X591" i="5" s="1"/>
  <c r="E592" i="5"/>
  <c r="X592" i="5" s="1"/>
  <c r="E593" i="5"/>
  <c r="X593" i="5" s="1"/>
  <c r="E594" i="5"/>
  <c r="X594" i="5" s="1"/>
  <c r="E595" i="5"/>
  <c r="X595" i="5" s="1"/>
  <c r="E596" i="5"/>
  <c r="X596" i="5" s="1"/>
  <c r="E597" i="5"/>
  <c r="X597" i="5" s="1"/>
  <c r="E598" i="5"/>
  <c r="X598" i="5" s="1"/>
  <c r="E599" i="5"/>
  <c r="X599" i="5" s="1"/>
  <c r="E600" i="5"/>
  <c r="X600" i="5" s="1"/>
  <c r="E601" i="5"/>
  <c r="X601" i="5" s="1"/>
  <c r="E602" i="5"/>
  <c r="X602" i="5" s="1"/>
  <c r="E603" i="5"/>
  <c r="X603" i="5" s="1"/>
  <c r="E604" i="5"/>
  <c r="X604" i="5" s="1"/>
  <c r="E605" i="5"/>
  <c r="X605" i="5" s="1"/>
  <c r="E606" i="5"/>
  <c r="X606" i="5" s="1"/>
  <c r="E607" i="5"/>
  <c r="X607" i="5" s="1"/>
  <c r="E608" i="5"/>
  <c r="X608" i="5" s="1"/>
  <c r="E609" i="5"/>
  <c r="X609" i="5" s="1"/>
  <c r="E610" i="5"/>
  <c r="X610" i="5" s="1"/>
  <c r="E611" i="5"/>
  <c r="X611" i="5" s="1"/>
  <c r="E612" i="5"/>
  <c r="X612" i="5" s="1"/>
  <c r="E613" i="5"/>
  <c r="X613" i="5" s="1"/>
  <c r="E614" i="5"/>
  <c r="X614" i="5" s="1"/>
  <c r="E615" i="5"/>
  <c r="X615" i="5" s="1"/>
  <c r="E616" i="5"/>
  <c r="X616" i="5" s="1"/>
  <c r="E617" i="5"/>
  <c r="X617" i="5" s="1"/>
  <c r="E618" i="5"/>
  <c r="X618" i="5" s="1"/>
  <c r="E619" i="5"/>
  <c r="X619" i="5" s="1"/>
  <c r="E620" i="5"/>
  <c r="X620" i="5" s="1"/>
  <c r="E621" i="5"/>
  <c r="X621" i="5" s="1"/>
  <c r="E622" i="5"/>
  <c r="X622" i="5" s="1"/>
  <c r="E623" i="5"/>
  <c r="X623" i="5" s="1"/>
  <c r="E624" i="5"/>
  <c r="X624" i="5" s="1"/>
  <c r="E625" i="5"/>
  <c r="X625" i="5" s="1"/>
  <c r="E626" i="5"/>
  <c r="X626" i="5" s="1"/>
  <c r="E627" i="5"/>
  <c r="X627" i="5" s="1"/>
  <c r="E628" i="5"/>
  <c r="X628" i="5" s="1"/>
  <c r="E629" i="5"/>
  <c r="X629" i="5" s="1"/>
  <c r="E630" i="5"/>
  <c r="X630" i="5" s="1"/>
  <c r="E631" i="5"/>
  <c r="X631" i="5" s="1"/>
  <c r="E632" i="5"/>
  <c r="X632" i="5" s="1"/>
  <c r="E633" i="5"/>
  <c r="X633" i="5" s="1"/>
  <c r="E634" i="5"/>
  <c r="X634" i="5" s="1"/>
  <c r="E635" i="5"/>
  <c r="X635" i="5" s="1"/>
  <c r="E636" i="5"/>
  <c r="X636" i="5" s="1"/>
  <c r="E637" i="5"/>
  <c r="X637" i="5" s="1"/>
  <c r="E638" i="5"/>
  <c r="X638" i="5" s="1"/>
  <c r="E639" i="5"/>
  <c r="X639" i="5" s="1"/>
  <c r="E640" i="5"/>
  <c r="X640" i="5" s="1"/>
  <c r="E641" i="5"/>
  <c r="X641" i="5" s="1"/>
  <c r="E642" i="5"/>
  <c r="X642" i="5" s="1"/>
  <c r="E643" i="5"/>
  <c r="X643" i="5" s="1"/>
  <c r="E644" i="5"/>
  <c r="X644" i="5" s="1"/>
  <c r="E645" i="5"/>
  <c r="X645" i="5" s="1"/>
  <c r="E646" i="5"/>
  <c r="X646" i="5" s="1"/>
  <c r="E647" i="5"/>
  <c r="X647" i="5" s="1"/>
  <c r="E648" i="5"/>
  <c r="X648" i="5" s="1"/>
  <c r="E649" i="5"/>
  <c r="X649" i="5" s="1"/>
  <c r="E650" i="5"/>
  <c r="X650" i="5" s="1"/>
  <c r="E651" i="5"/>
  <c r="X651" i="5" s="1"/>
  <c r="E652" i="5"/>
  <c r="X652" i="5" s="1"/>
  <c r="E653" i="5"/>
  <c r="X653" i="5" s="1"/>
  <c r="E654" i="5"/>
  <c r="X654" i="5" s="1"/>
  <c r="E655" i="5"/>
  <c r="X655" i="5" s="1"/>
  <c r="E656" i="5"/>
  <c r="X656" i="5" s="1"/>
  <c r="E657" i="5"/>
  <c r="X657" i="5" s="1"/>
  <c r="E658" i="5"/>
  <c r="X658" i="5" s="1"/>
  <c r="E659" i="5"/>
  <c r="X659" i="5" s="1"/>
  <c r="E660" i="5"/>
  <c r="X660" i="5" s="1"/>
  <c r="E661" i="5"/>
  <c r="X661" i="5" s="1"/>
  <c r="E662" i="5"/>
  <c r="X662" i="5" s="1"/>
  <c r="E663" i="5"/>
  <c r="X663" i="5" s="1"/>
  <c r="E664" i="5"/>
  <c r="X664" i="5" s="1"/>
  <c r="E665" i="5"/>
  <c r="X665" i="5" s="1"/>
  <c r="E666" i="5"/>
  <c r="X666" i="5" s="1"/>
  <c r="E667" i="5"/>
  <c r="X667" i="5" s="1"/>
  <c r="E668" i="5"/>
  <c r="X668" i="5" s="1"/>
  <c r="E669" i="5"/>
  <c r="X669" i="5" s="1"/>
  <c r="E670" i="5"/>
  <c r="X670" i="5" s="1"/>
  <c r="E671" i="5"/>
  <c r="X671" i="5" s="1"/>
  <c r="E672" i="5"/>
  <c r="X672" i="5" s="1"/>
  <c r="E673" i="5"/>
  <c r="X673" i="5" s="1"/>
  <c r="E674" i="5"/>
  <c r="X674" i="5" s="1"/>
  <c r="E675" i="5"/>
  <c r="X675" i="5" s="1"/>
  <c r="E676" i="5"/>
  <c r="X676" i="5" s="1"/>
  <c r="E677" i="5"/>
  <c r="X677" i="5" s="1"/>
  <c r="E678" i="5"/>
  <c r="X678" i="5" s="1"/>
  <c r="E679" i="5"/>
  <c r="X679" i="5" s="1"/>
  <c r="E680" i="5"/>
  <c r="X680" i="5" s="1"/>
  <c r="E681" i="5"/>
  <c r="X681" i="5" s="1"/>
  <c r="E682" i="5"/>
  <c r="X682" i="5" s="1"/>
  <c r="E683" i="5"/>
  <c r="X683" i="5" s="1"/>
  <c r="E684" i="5"/>
  <c r="X684" i="5" s="1"/>
  <c r="E685" i="5"/>
  <c r="X685" i="5" s="1"/>
  <c r="E686" i="5"/>
  <c r="X686" i="5" s="1"/>
  <c r="E687" i="5"/>
  <c r="X687" i="5" s="1"/>
  <c r="E688" i="5"/>
  <c r="X688" i="5" s="1"/>
  <c r="E689" i="5"/>
  <c r="X689" i="5" s="1"/>
  <c r="E690" i="5"/>
  <c r="X690" i="5" s="1"/>
  <c r="E691" i="5"/>
  <c r="X691" i="5" s="1"/>
  <c r="E692" i="5"/>
  <c r="X692" i="5" s="1"/>
  <c r="E693" i="5"/>
  <c r="X693" i="5" s="1"/>
  <c r="E694" i="5"/>
  <c r="X694" i="5" s="1"/>
  <c r="E695" i="5"/>
  <c r="X695" i="5" s="1"/>
  <c r="E696" i="5"/>
  <c r="X696" i="5" s="1"/>
  <c r="E697" i="5"/>
  <c r="X697" i="5" s="1"/>
  <c r="E698" i="5"/>
  <c r="X698" i="5" s="1"/>
  <c r="E699" i="5"/>
  <c r="X699" i="5" s="1"/>
  <c r="E700" i="5"/>
  <c r="X700" i="5" s="1"/>
  <c r="E701" i="5"/>
  <c r="X701" i="5" s="1"/>
  <c r="E702" i="5"/>
  <c r="X702" i="5" s="1"/>
  <c r="E703" i="5"/>
  <c r="X703" i="5" s="1"/>
  <c r="E704" i="5"/>
  <c r="X704" i="5" s="1"/>
  <c r="E705" i="5"/>
  <c r="X705" i="5" s="1"/>
  <c r="E706" i="5"/>
  <c r="X706" i="5" s="1"/>
  <c r="E707" i="5"/>
  <c r="X707" i="5" s="1"/>
  <c r="E708" i="5"/>
  <c r="X708" i="5" s="1"/>
  <c r="E709" i="5"/>
  <c r="X709" i="5" s="1"/>
  <c r="E710" i="5"/>
  <c r="X710" i="5" s="1"/>
  <c r="E711" i="5"/>
  <c r="X711" i="5" s="1"/>
  <c r="E712" i="5"/>
  <c r="X712" i="5" s="1"/>
  <c r="E713" i="5"/>
  <c r="X713" i="5" s="1"/>
  <c r="E714" i="5"/>
  <c r="X714" i="5" s="1"/>
  <c r="E715" i="5"/>
  <c r="X715" i="5" s="1"/>
  <c r="E716" i="5"/>
  <c r="X716" i="5" s="1"/>
  <c r="E717" i="5"/>
  <c r="X717" i="5" s="1"/>
  <c r="E718" i="5"/>
  <c r="X718" i="5" s="1"/>
  <c r="E719" i="5"/>
  <c r="X719" i="5" s="1"/>
  <c r="E720" i="5"/>
  <c r="X720" i="5" s="1"/>
  <c r="E721" i="5"/>
  <c r="X721" i="5" s="1"/>
  <c r="E722" i="5"/>
  <c r="X722" i="5" s="1"/>
  <c r="E723" i="5"/>
  <c r="X723" i="5" s="1"/>
  <c r="E724" i="5"/>
  <c r="X724" i="5" s="1"/>
  <c r="E725" i="5"/>
  <c r="X725" i="5" s="1"/>
  <c r="E726" i="5"/>
  <c r="X726" i="5" s="1"/>
  <c r="E727" i="5"/>
  <c r="X727" i="5" s="1"/>
  <c r="E728" i="5"/>
  <c r="X728" i="5" s="1"/>
  <c r="E729" i="5"/>
  <c r="X729" i="5" s="1"/>
  <c r="E730" i="5"/>
  <c r="X730" i="5" s="1"/>
  <c r="E731" i="5"/>
  <c r="X731" i="5" s="1"/>
  <c r="E732" i="5"/>
  <c r="X732" i="5" s="1"/>
  <c r="E733" i="5"/>
  <c r="X733" i="5" s="1"/>
  <c r="E734" i="5"/>
  <c r="X734" i="5" s="1"/>
  <c r="E735" i="5"/>
  <c r="X735" i="5" s="1"/>
  <c r="E736" i="5"/>
  <c r="X736" i="5" s="1"/>
  <c r="E737" i="5"/>
  <c r="X737" i="5" s="1"/>
  <c r="E738" i="5"/>
  <c r="X738" i="5" s="1"/>
  <c r="E739" i="5"/>
  <c r="X739" i="5" s="1"/>
  <c r="E740" i="5"/>
  <c r="X740" i="5" s="1"/>
  <c r="E741" i="5"/>
  <c r="X741" i="5" s="1"/>
  <c r="E742" i="5"/>
  <c r="X742" i="5" s="1"/>
  <c r="E743" i="5"/>
  <c r="X743" i="5" s="1"/>
  <c r="E744" i="5"/>
  <c r="X744" i="5" s="1"/>
  <c r="E745" i="5"/>
  <c r="X745" i="5" s="1"/>
  <c r="E746" i="5"/>
  <c r="X746" i="5" s="1"/>
  <c r="E747" i="5"/>
  <c r="X747" i="5" s="1"/>
  <c r="E748" i="5"/>
  <c r="X748" i="5" s="1"/>
  <c r="E749" i="5"/>
  <c r="X749" i="5" s="1"/>
  <c r="E750" i="5"/>
  <c r="X750" i="5" s="1"/>
  <c r="E751" i="5"/>
  <c r="X751" i="5" s="1"/>
  <c r="E752" i="5"/>
  <c r="X752" i="5" s="1"/>
  <c r="E753" i="5"/>
  <c r="X753" i="5" s="1"/>
  <c r="E754" i="5"/>
  <c r="X754" i="5" s="1"/>
  <c r="E755" i="5"/>
  <c r="X755" i="5" s="1"/>
  <c r="E756" i="5"/>
  <c r="X756" i="5" s="1"/>
  <c r="E757" i="5"/>
  <c r="X757" i="5" s="1"/>
  <c r="E758" i="5"/>
  <c r="X758" i="5" s="1"/>
  <c r="E759" i="5"/>
  <c r="X759" i="5" s="1"/>
  <c r="E760" i="5"/>
  <c r="X760" i="5" s="1"/>
  <c r="E761" i="5"/>
  <c r="X761" i="5" s="1"/>
  <c r="E762" i="5"/>
  <c r="X762" i="5" s="1"/>
  <c r="E763" i="5"/>
  <c r="X763" i="5" s="1"/>
  <c r="E764" i="5"/>
  <c r="X764" i="5" s="1"/>
  <c r="E765" i="5"/>
  <c r="X765" i="5" s="1"/>
  <c r="E766" i="5"/>
  <c r="X766" i="5" s="1"/>
  <c r="E767" i="5"/>
  <c r="X767" i="5" s="1"/>
  <c r="E768" i="5"/>
  <c r="X768" i="5" s="1"/>
  <c r="E769" i="5"/>
  <c r="X769" i="5" s="1"/>
  <c r="E770" i="5"/>
  <c r="X770" i="5" s="1"/>
  <c r="E771" i="5"/>
  <c r="X771" i="5" s="1"/>
  <c r="E772" i="5"/>
  <c r="X772" i="5" s="1"/>
  <c r="E773" i="5"/>
  <c r="X773" i="5" s="1"/>
  <c r="E774" i="5"/>
  <c r="X774" i="5" s="1"/>
  <c r="E775" i="5"/>
  <c r="X775" i="5" s="1"/>
  <c r="E776" i="5"/>
  <c r="X776" i="5" s="1"/>
  <c r="E777" i="5"/>
  <c r="X777" i="5" s="1"/>
  <c r="E778" i="5"/>
  <c r="X778" i="5" s="1"/>
  <c r="E779" i="5"/>
  <c r="X779" i="5" s="1"/>
  <c r="E780" i="5"/>
  <c r="X780" i="5" s="1"/>
  <c r="E781" i="5"/>
  <c r="X781" i="5" s="1"/>
  <c r="E782" i="5"/>
  <c r="X782" i="5" s="1"/>
  <c r="E783" i="5"/>
  <c r="X783" i="5" s="1"/>
  <c r="E784" i="5"/>
  <c r="X784" i="5" s="1"/>
  <c r="E785" i="5"/>
  <c r="X785" i="5" s="1"/>
  <c r="E786" i="5"/>
  <c r="X786" i="5" s="1"/>
  <c r="E787" i="5"/>
  <c r="X787" i="5" s="1"/>
  <c r="E788" i="5"/>
  <c r="X788" i="5" s="1"/>
  <c r="E789" i="5"/>
  <c r="X789" i="5" s="1"/>
  <c r="E790" i="5"/>
  <c r="X790" i="5" s="1"/>
  <c r="E791" i="5"/>
  <c r="X791" i="5" s="1"/>
  <c r="E792" i="5"/>
  <c r="X792" i="5" s="1"/>
  <c r="E793" i="5"/>
  <c r="X793" i="5" s="1"/>
  <c r="E794" i="5"/>
  <c r="X794" i="5" s="1"/>
  <c r="E795" i="5"/>
  <c r="X795" i="5" s="1"/>
  <c r="E796" i="5"/>
  <c r="X796" i="5" s="1"/>
  <c r="E797" i="5"/>
  <c r="X797" i="5" s="1"/>
  <c r="E798" i="5"/>
  <c r="X798" i="5" s="1"/>
  <c r="E799" i="5"/>
  <c r="X799" i="5" s="1"/>
  <c r="E800" i="5"/>
  <c r="X800" i="5" s="1"/>
  <c r="E801" i="5"/>
  <c r="X801" i="5" s="1"/>
  <c r="E802" i="5"/>
  <c r="X802" i="5" s="1"/>
  <c r="E803" i="5"/>
  <c r="X803" i="5" s="1"/>
  <c r="E804" i="5"/>
  <c r="X804" i="5" s="1"/>
  <c r="E805" i="5"/>
  <c r="X805" i="5" s="1"/>
  <c r="E806" i="5"/>
  <c r="X806" i="5" s="1"/>
  <c r="E807" i="5"/>
  <c r="X807" i="5" s="1"/>
  <c r="E808" i="5"/>
  <c r="X808" i="5" s="1"/>
  <c r="E809" i="5"/>
  <c r="X809" i="5" s="1"/>
  <c r="E810" i="5"/>
  <c r="X810" i="5" s="1"/>
  <c r="E811" i="5"/>
  <c r="X811" i="5" s="1"/>
  <c r="E812" i="5"/>
  <c r="X812" i="5" s="1"/>
  <c r="E813" i="5"/>
  <c r="X813" i="5" s="1"/>
  <c r="E814" i="5"/>
  <c r="X814" i="5" s="1"/>
  <c r="E815" i="5"/>
  <c r="X815" i="5" s="1"/>
  <c r="E816" i="5"/>
  <c r="X816" i="5" s="1"/>
  <c r="E817" i="5"/>
  <c r="X817" i="5" s="1"/>
  <c r="E818" i="5"/>
  <c r="X818" i="5" s="1"/>
  <c r="E819" i="5"/>
  <c r="X819" i="5" s="1"/>
  <c r="E820" i="5"/>
  <c r="X820" i="5" s="1"/>
  <c r="E821" i="5"/>
  <c r="X821" i="5" s="1"/>
  <c r="E822" i="5"/>
  <c r="X822" i="5" s="1"/>
  <c r="E823" i="5"/>
  <c r="X823" i="5" s="1"/>
  <c r="E824" i="5"/>
  <c r="X824" i="5" s="1"/>
  <c r="E825" i="5"/>
  <c r="X825" i="5" s="1"/>
  <c r="E826" i="5"/>
  <c r="X826" i="5" s="1"/>
  <c r="E827" i="5"/>
  <c r="X827" i="5" s="1"/>
  <c r="E828" i="5"/>
  <c r="X828" i="5" s="1"/>
  <c r="E829" i="5"/>
  <c r="X829" i="5" s="1"/>
  <c r="E830" i="5"/>
  <c r="X830" i="5" s="1"/>
  <c r="E831" i="5"/>
  <c r="X831" i="5" s="1"/>
  <c r="E832" i="5"/>
  <c r="X832" i="5" s="1"/>
  <c r="E833" i="5"/>
  <c r="X833" i="5" s="1"/>
  <c r="E834" i="5"/>
  <c r="X834" i="5" s="1"/>
  <c r="E835" i="5"/>
  <c r="X835" i="5" s="1"/>
  <c r="E836" i="5"/>
  <c r="X836" i="5" s="1"/>
  <c r="E837" i="5"/>
  <c r="X837" i="5" s="1"/>
  <c r="E838" i="5"/>
  <c r="X838" i="5" s="1"/>
  <c r="E839" i="5"/>
  <c r="X839" i="5" s="1"/>
  <c r="E840" i="5"/>
  <c r="X840" i="5" s="1"/>
  <c r="E841" i="5"/>
  <c r="X841" i="5" s="1"/>
  <c r="E842" i="5"/>
  <c r="X842" i="5" s="1"/>
  <c r="E843" i="5"/>
  <c r="X843" i="5" s="1"/>
  <c r="E844" i="5"/>
  <c r="X844" i="5" s="1"/>
  <c r="E845" i="5"/>
  <c r="X845" i="5" s="1"/>
  <c r="E846" i="5"/>
  <c r="X846" i="5" s="1"/>
  <c r="E847" i="5"/>
  <c r="X847" i="5" s="1"/>
  <c r="E848" i="5"/>
  <c r="X848" i="5" s="1"/>
  <c r="E849" i="5"/>
  <c r="X849" i="5" s="1"/>
  <c r="E850" i="5"/>
  <c r="X850" i="5" s="1"/>
  <c r="E851" i="5"/>
  <c r="X851" i="5" s="1"/>
  <c r="E852" i="5"/>
  <c r="X852" i="5" s="1"/>
  <c r="E853" i="5"/>
  <c r="X853" i="5" s="1"/>
  <c r="E854" i="5"/>
  <c r="X854" i="5" s="1"/>
  <c r="E855" i="5"/>
  <c r="X855" i="5" s="1"/>
  <c r="E856" i="5"/>
  <c r="X856" i="5" s="1"/>
  <c r="E857" i="5"/>
  <c r="X857" i="5" s="1"/>
  <c r="E858" i="5"/>
  <c r="X858" i="5" s="1"/>
  <c r="E859" i="5"/>
  <c r="X859" i="5" s="1"/>
  <c r="E860" i="5"/>
  <c r="X860" i="5" s="1"/>
  <c r="E861" i="5"/>
  <c r="X861" i="5" s="1"/>
  <c r="E862" i="5"/>
  <c r="X862" i="5" s="1"/>
  <c r="E863" i="5"/>
  <c r="X863" i="5" s="1"/>
  <c r="E864" i="5"/>
  <c r="X864" i="5" s="1"/>
  <c r="E865" i="5"/>
  <c r="X865" i="5" s="1"/>
  <c r="E866" i="5"/>
  <c r="X866" i="5" s="1"/>
  <c r="E867" i="5"/>
  <c r="X867" i="5" s="1"/>
  <c r="E868" i="5"/>
  <c r="X868" i="5" s="1"/>
  <c r="E869" i="5"/>
  <c r="X869" i="5" s="1"/>
  <c r="E870" i="5"/>
  <c r="X870" i="5" s="1"/>
  <c r="E871" i="5"/>
  <c r="X871" i="5" s="1"/>
  <c r="E872" i="5"/>
  <c r="X872" i="5" s="1"/>
  <c r="E873" i="5"/>
  <c r="X873" i="5" s="1"/>
  <c r="E874" i="5"/>
  <c r="X874" i="5" s="1"/>
  <c r="E875" i="5"/>
  <c r="X875" i="5" s="1"/>
  <c r="E876" i="5"/>
  <c r="X876" i="5" s="1"/>
  <c r="E877" i="5"/>
  <c r="X877" i="5" s="1"/>
  <c r="E878" i="5"/>
  <c r="X878" i="5" s="1"/>
  <c r="E879" i="5"/>
  <c r="X879" i="5" s="1"/>
  <c r="E880" i="5"/>
  <c r="X880" i="5" s="1"/>
  <c r="E881" i="5"/>
  <c r="X881" i="5" s="1"/>
  <c r="E882" i="5"/>
  <c r="X882" i="5" s="1"/>
  <c r="E883" i="5"/>
  <c r="X883" i="5" s="1"/>
  <c r="E884" i="5"/>
  <c r="X884" i="5" s="1"/>
  <c r="E885" i="5"/>
  <c r="X885" i="5" s="1"/>
  <c r="E886" i="5"/>
  <c r="X886" i="5" s="1"/>
  <c r="E887" i="5"/>
  <c r="X887" i="5" s="1"/>
  <c r="E888" i="5"/>
  <c r="X888" i="5" s="1"/>
  <c r="E889" i="5"/>
  <c r="X889" i="5" s="1"/>
  <c r="E890" i="5"/>
  <c r="X890" i="5" s="1"/>
  <c r="E891" i="5"/>
  <c r="X891" i="5" s="1"/>
  <c r="E892" i="5"/>
  <c r="X892" i="5" s="1"/>
  <c r="E893" i="5"/>
  <c r="X893" i="5" s="1"/>
  <c r="E894" i="5"/>
  <c r="X894" i="5" s="1"/>
  <c r="E895" i="5"/>
  <c r="X895" i="5" s="1"/>
  <c r="E896" i="5"/>
  <c r="X896" i="5" s="1"/>
  <c r="E897" i="5"/>
  <c r="X897" i="5" s="1"/>
  <c r="E898" i="5"/>
  <c r="X898" i="5" s="1"/>
  <c r="E899" i="5"/>
  <c r="X899" i="5" s="1"/>
  <c r="E900" i="5"/>
  <c r="X900" i="5" s="1"/>
  <c r="E901" i="5"/>
  <c r="X901" i="5" s="1"/>
  <c r="E902" i="5"/>
  <c r="X902" i="5" s="1"/>
  <c r="E903" i="5"/>
  <c r="X903" i="5" s="1"/>
  <c r="E904" i="5"/>
  <c r="X904" i="5" s="1"/>
  <c r="E905" i="5"/>
  <c r="X905" i="5" s="1"/>
  <c r="E906" i="5"/>
  <c r="X906" i="5" s="1"/>
  <c r="E907" i="5"/>
  <c r="X907" i="5" s="1"/>
  <c r="E908" i="5"/>
  <c r="X908" i="5" s="1"/>
  <c r="E909" i="5"/>
  <c r="X909" i="5" s="1"/>
  <c r="E910" i="5"/>
  <c r="X910" i="5" s="1"/>
  <c r="E911" i="5"/>
  <c r="X911" i="5" s="1"/>
  <c r="E912" i="5"/>
  <c r="X912" i="5" s="1"/>
  <c r="E913" i="5"/>
  <c r="X913" i="5" s="1"/>
  <c r="E914" i="5"/>
  <c r="X914" i="5" s="1"/>
  <c r="E915" i="5"/>
  <c r="X915" i="5" s="1"/>
  <c r="E916" i="5"/>
  <c r="X916" i="5" s="1"/>
  <c r="E917" i="5"/>
  <c r="X917" i="5" s="1"/>
  <c r="E918" i="5"/>
  <c r="X918" i="5" s="1"/>
  <c r="E919" i="5"/>
  <c r="X919" i="5" s="1"/>
  <c r="E920" i="5"/>
  <c r="X920" i="5" s="1"/>
  <c r="E921" i="5"/>
  <c r="X921" i="5" s="1"/>
  <c r="E922" i="5"/>
  <c r="X922" i="5" s="1"/>
  <c r="E923" i="5"/>
  <c r="X923" i="5" s="1"/>
  <c r="E924" i="5"/>
  <c r="X924" i="5" s="1"/>
  <c r="E925" i="5"/>
  <c r="X925" i="5" s="1"/>
  <c r="E926" i="5"/>
  <c r="X926" i="5" s="1"/>
  <c r="E927" i="5"/>
  <c r="X927" i="5" s="1"/>
  <c r="E928" i="5"/>
  <c r="X928" i="5" s="1"/>
  <c r="E929" i="5"/>
  <c r="X929" i="5" s="1"/>
  <c r="E930" i="5"/>
  <c r="X930" i="5" s="1"/>
  <c r="E931" i="5"/>
  <c r="X931" i="5" s="1"/>
  <c r="E932" i="5"/>
  <c r="X932" i="5" s="1"/>
  <c r="E933" i="5"/>
  <c r="X933" i="5" s="1"/>
  <c r="E934" i="5"/>
  <c r="X934" i="5" s="1"/>
  <c r="E935" i="5"/>
  <c r="X935" i="5" s="1"/>
  <c r="E936" i="5"/>
  <c r="X936" i="5" s="1"/>
  <c r="E937" i="5"/>
  <c r="X937" i="5" s="1"/>
  <c r="E938" i="5"/>
  <c r="X938" i="5" s="1"/>
  <c r="E939" i="5"/>
  <c r="X939" i="5" s="1"/>
  <c r="E940" i="5"/>
  <c r="X940" i="5" s="1"/>
  <c r="E941" i="5"/>
  <c r="X941" i="5" s="1"/>
  <c r="E942" i="5"/>
  <c r="X942" i="5" s="1"/>
  <c r="E943" i="5"/>
  <c r="X943" i="5" s="1"/>
  <c r="E944" i="5"/>
  <c r="X944" i="5" s="1"/>
  <c r="E945" i="5"/>
  <c r="X945" i="5" s="1"/>
  <c r="E946" i="5"/>
  <c r="X946" i="5" s="1"/>
  <c r="E947" i="5"/>
  <c r="X947" i="5" s="1"/>
  <c r="E948" i="5"/>
  <c r="X948" i="5" s="1"/>
  <c r="E949" i="5"/>
  <c r="X949" i="5" s="1"/>
  <c r="E950" i="5"/>
  <c r="X950" i="5" s="1"/>
  <c r="E951" i="5"/>
  <c r="X951" i="5" s="1"/>
  <c r="E952" i="5"/>
  <c r="X952" i="5" s="1"/>
  <c r="E953" i="5"/>
  <c r="X953" i="5" s="1"/>
  <c r="E954" i="5"/>
  <c r="X954" i="5" s="1"/>
  <c r="E955" i="5"/>
  <c r="X955" i="5" s="1"/>
  <c r="E956" i="5"/>
  <c r="X956" i="5" s="1"/>
  <c r="E957" i="5"/>
  <c r="X957" i="5" s="1"/>
  <c r="E958" i="5"/>
  <c r="X958" i="5" s="1"/>
  <c r="E959" i="5"/>
  <c r="X959" i="5" s="1"/>
  <c r="E960" i="5"/>
  <c r="X960" i="5" s="1"/>
  <c r="E961" i="5"/>
  <c r="X961" i="5" s="1"/>
  <c r="E962" i="5"/>
  <c r="X962" i="5" s="1"/>
  <c r="E963" i="5"/>
  <c r="X963" i="5" s="1"/>
  <c r="E964" i="5"/>
  <c r="X964" i="5" s="1"/>
  <c r="E965" i="5"/>
  <c r="X965" i="5" s="1"/>
  <c r="E966" i="5"/>
  <c r="X966" i="5" s="1"/>
  <c r="E967" i="5"/>
  <c r="X967" i="5" s="1"/>
  <c r="E968" i="5"/>
  <c r="X968" i="5" s="1"/>
  <c r="E969" i="5"/>
  <c r="X969" i="5" s="1"/>
  <c r="E970" i="5"/>
  <c r="X970" i="5" s="1"/>
  <c r="E971" i="5"/>
  <c r="X971" i="5" s="1"/>
  <c r="E972" i="5"/>
  <c r="E973" i="5"/>
  <c r="X973" i="5" s="1"/>
  <c r="E974" i="5"/>
  <c r="X974" i="5" s="1"/>
  <c r="E975" i="5"/>
  <c r="X975" i="5" s="1"/>
  <c r="E976" i="5"/>
  <c r="X976" i="5" s="1"/>
  <c r="E977" i="5"/>
  <c r="X977" i="5" s="1"/>
  <c r="E978" i="5"/>
  <c r="X978" i="5" s="1"/>
  <c r="E979" i="5"/>
  <c r="X979" i="5" s="1"/>
  <c r="E980" i="5"/>
  <c r="X980" i="5" s="1"/>
  <c r="E981" i="5"/>
  <c r="X981" i="5" s="1"/>
  <c r="E982" i="5"/>
  <c r="X982" i="5" s="1"/>
  <c r="E983" i="5"/>
  <c r="X983" i="5" s="1"/>
  <c r="E984" i="5"/>
  <c r="X984" i="5" s="1"/>
  <c r="E985" i="5"/>
  <c r="X985" i="5" s="1"/>
  <c r="E986" i="5"/>
  <c r="X986" i="5" s="1"/>
  <c r="E987" i="5"/>
  <c r="X987" i="5" s="1"/>
  <c r="E988" i="5"/>
  <c r="X988" i="5" s="1"/>
  <c r="E989" i="5"/>
  <c r="X989" i="5" s="1"/>
  <c r="E990" i="5"/>
  <c r="X990" i="5" s="1"/>
  <c r="E991" i="5"/>
  <c r="X991" i="5" s="1"/>
  <c r="E992" i="5"/>
  <c r="X992" i="5" s="1"/>
  <c r="E993" i="5"/>
  <c r="X993" i="5" s="1"/>
  <c r="E994" i="5"/>
  <c r="X994" i="5" s="1"/>
  <c r="E995" i="5"/>
  <c r="X995" i="5" s="1"/>
  <c r="E996" i="5"/>
  <c r="X996" i="5" s="1"/>
  <c r="E997" i="5"/>
  <c r="X997" i="5" s="1"/>
  <c r="E998" i="5"/>
  <c r="X998" i="5" s="1"/>
  <c r="E999" i="5"/>
  <c r="X999" i="5" s="1"/>
  <c r="E1000" i="5"/>
  <c r="X1000" i="5" s="1"/>
  <c r="E1001" i="5"/>
  <c r="X1001" i="5" s="1"/>
  <c r="E1002" i="5"/>
  <c r="X1002" i="5" s="1"/>
  <c r="E1003" i="5"/>
  <c r="X1003" i="5" s="1"/>
  <c r="E1004" i="5"/>
  <c r="X1004" i="5" s="1"/>
  <c r="E1005" i="5"/>
  <c r="X1005" i="5" s="1"/>
  <c r="E1006" i="5"/>
  <c r="X1006" i="5" s="1"/>
  <c r="E1007" i="5"/>
  <c r="X1007" i="5" s="1"/>
  <c r="E1008" i="5"/>
  <c r="X1008" i="5" s="1"/>
  <c r="E1009" i="5"/>
  <c r="X1009" i="5" s="1"/>
  <c r="E1010" i="5"/>
  <c r="X1010" i="5" s="1"/>
  <c r="E1011" i="5"/>
  <c r="X1011" i="5" s="1"/>
  <c r="E1012" i="5"/>
  <c r="X1012" i="5" s="1"/>
  <c r="E1013" i="5"/>
  <c r="X1013" i="5" s="1"/>
  <c r="E1014" i="5"/>
  <c r="X1014" i="5" s="1"/>
  <c r="E1015" i="5"/>
  <c r="X1015" i="5" s="1"/>
  <c r="E1016" i="5"/>
  <c r="X1016" i="5" s="1"/>
  <c r="E1017" i="5"/>
  <c r="X1017" i="5" s="1"/>
  <c r="E1018" i="5"/>
  <c r="X1018" i="5" s="1"/>
  <c r="E1019" i="5"/>
  <c r="X1019" i="5" s="1"/>
  <c r="E1020" i="5"/>
  <c r="X1020" i="5" s="1"/>
  <c r="E1021" i="5"/>
  <c r="X1021" i="5" s="1"/>
  <c r="E1022" i="5"/>
  <c r="X1022" i="5" s="1"/>
  <c r="E1023" i="5"/>
  <c r="X1023" i="5" s="1"/>
  <c r="E1024" i="5"/>
  <c r="X1024" i="5" s="1"/>
  <c r="E1025" i="5"/>
  <c r="X1025" i="5" s="1"/>
  <c r="E1026" i="5"/>
  <c r="X1026" i="5" s="1"/>
  <c r="E1027" i="5"/>
  <c r="X1027" i="5" s="1"/>
  <c r="E1028" i="5"/>
  <c r="X1028" i="5" s="1"/>
  <c r="E1029" i="5"/>
  <c r="X1029" i="5" s="1"/>
  <c r="E1030" i="5"/>
  <c r="X1030" i="5" s="1"/>
  <c r="E1031" i="5"/>
  <c r="X1031" i="5" s="1"/>
  <c r="E1032" i="5"/>
  <c r="X1032" i="5" s="1"/>
  <c r="E1033" i="5"/>
  <c r="X1033" i="5" s="1"/>
  <c r="E1034" i="5"/>
  <c r="X1034" i="5" s="1"/>
  <c r="E1035" i="5"/>
  <c r="X1035" i="5" s="1"/>
  <c r="E1036" i="5"/>
  <c r="X1036" i="5" s="1"/>
  <c r="E1037" i="5"/>
  <c r="X1037" i="5" s="1"/>
  <c r="E1038" i="5"/>
  <c r="X1038" i="5" s="1"/>
  <c r="E1039" i="5"/>
  <c r="X1039" i="5" s="1"/>
  <c r="E1040" i="5"/>
  <c r="X1040" i="5" s="1"/>
  <c r="E1041" i="5"/>
  <c r="X1041" i="5" s="1"/>
  <c r="E1042" i="5"/>
  <c r="X1042" i="5" s="1"/>
  <c r="E1043" i="5"/>
  <c r="X1043" i="5" s="1"/>
  <c r="E1044" i="5"/>
  <c r="X1044" i="5" s="1"/>
  <c r="E1045" i="5"/>
  <c r="X1045" i="5" s="1"/>
  <c r="E1046" i="5"/>
  <c r="X1046" i="5" s="1"/>
  <c r="E1047" i="5"/>
  <c r="X1047" i="5" s="1"/>
  <c r="E1048" i="5"/>
  <c r="X1048" i="5" s="1"/>
  <c r="E1049" i="5"/>
  <c r="X1049" i="5" s="1"/>
  <c r="E1050" i="5"/>
  <c r="X1050" i="5" s="1"/>
  <c r="E1051" i="5"/>
  <c r="X1051" i="5" s="1"/>
  <c r="E1052" i="5"/>
  <c r="X1052" i="5" s="1"/>
  <c r="E1053" i="5"/>
  <c r="X1053" i="5" s="1"/>
  <c r="E1054" i="5"/>
  <c r="X1054" i="5" s="1"/>
  <c r="E1055" i="5"/>
  <c r="X1055" i="5" s="1"/>
  <c r="E1056" i="5"/>
  <c r="X1056" i="5" s="1"/>
  <c r="E1057" i="5"/>
  <c r="X1057" i="5" s="1"/>
  <c r="E1058" i="5"/>
  <c r="X1058" i="5" s="1"/>
  <c r="E1059" i="5"/>
  <c r="X1059" i="5" s="1"/>
  <c r="E1060" i="5"/>
  <c r="X1060" i="5" s="1"/>
  <c r="E1061" i="5"/>
  <c r="X1061" i="5" s="1"/>
  <c r="E1062" i="5"/>
  <c r="X1062" i="5" s="1"/>
  <c r="E1063" i="5"/>
  <c r="X1063" i="5" s="1"/>
  <c r="E1064" i="5"/>
  <c r="X1064" i="5" s="1"/>
  <c r="E1065" i="5"/>
  <c r="X1065" i="5" s="1"/>
  <c r="E1066" i="5"/>
  <c r="X1066" i="5" s="1"/>
  <c r="E1067" i="5"/>
  <c r="X1067" i="5" s="1"/>
  <c r="E1068" i="5"/>
  <c r="X1068" i="5" s="1"/>
  <c r="E1069" i="5"/>
  <c r="X1069" i="5" s="1"/>
  <c r="E1070" i="5"/>
  <c r="X1070" i="5" s="1"/>
  <c r="E1071" i="5"/>
  <c r="X1071" i="5" s="1"/>
  <c r="E1072" i="5"/>
  <c r="X1072" i="5" s="1"/>
  <c r="E1073" i="5"/>
  <c r="X1073" i="5" s="1"/>
  <c r="E1074" i="5"/>
  <c r="X1074" i="5" s="1"/>
  <c r="E1075" i="5"/>
  <c r="X1075" i="5" s="1"/>
  <c r="E1076" i="5"/>
  <c r="X1076" i="5" s="1"/>
  <c r="E1077" i="5"/>
  <c r="X1077" i="5" s="1"/>
  <c r="E1078" i="5"/>
  <c r="X1078" i="5" s="1"/>
  <c r="E1079" i="5"/>
  <c r="X1079" i="5" s="1"/>
  <c r="E1080" i="5"/>
  <c r="X1080" i="5" s="1"/>
  <c r="E1081" i="5"/>
  <c r="X1081" i="5" s="1"/>
  <c r="E1082" i="5"/>
  <c r="X1082" i="5" s="1"/>
  <c r="E1083" i="5"/>
  <c r="X1083" i="5" s="1"/>
  <c r="E1084" i="5"/>
  <c r="X1084" i="5" s="1"/>
  <c r="E1085" i="5"/>
  <c r="X1085" i="5" s="1"/>
  <c r="E1086" i="5"/>
  <c r="X1086" i="5" s="1"/>
  <c r="E1087" i="5"/>
  <c r="X1087" i="5" s="1"/>
  <c r="E1088" i="5"/>
  <c r="X1088" i="5" s="1"/>
  <c r="E1089" i="5"/>
  <c r="X1089" i="5" s="1"/>
  <c r="E1090" i="5"/>
  <c r="X1090" i="5" s="1"/>
  <c r="E1091" i="5"/>
  <c r="X1091" i="5" s="1"/>
  <c r="E1092" i="5"/>
  <c r="X1092" i="5" s="1"/>
  <c r="E1093" i="5"/>
  <c r="X1093" i="5" s="1"/>
  <c r="E1094" i="5"/>
  <c r="X1094" i="5" s="1"/>
  <c r="E1095" i="5"/>
  <c r="X1095" i="5" s="1"/>
  <c r="E1096" i="5"/>
  <c r="X1096" i="5" s="1"/>
  <c r="E1097" i="5"/>
  <c r="X1097" i="5" s="1"/>
  <c r="E1098" i="5"/>
  <c r="X1098" i="5" s="1"/>
  <c r="E1099" i="5"/>
  <c r="X1099" i="5" s="1"/>
  <c r="E1100" i="5"/>
  <c r="X1100" i="5" s="1"/>
  <c r="E1101" i="5"/>
  <c r="X1101" i="5" s="1"/>
  <c r="E1102" i="5"/>
  <c r="X1102" i="5" s="1"/>
  <c r="E1103" i="5"/>
  <c r="X1103" i="5" s="1"/>
  <c r="E1104" i="5"/>
  <c r="X1104" i="5" s="1"/>
  <c r="E1105" i="5"/>
  <c r="X1105" i="5" s="1"/>
  <c r="E1106" i="5"/>
  <c r="X1106" i="5" s="1"/>
  <c r="E1107" i="5"/>
  <c r="X1107" i="5" s="1"/>
  <c r="E1108" i="5"/>
  <c r="X1108" i="5" s="1"/>
  <c r="E1109" i="5"/>
  <c r="X1109" i="5" s="1"/>
  <c r="E1110" i="5"/>
  <c r="X1110" i="5" s="1"/>
  <c r="E1111" i="5"/>
  <c r="X1111" i="5" s="1"/>
  <c r="E1112" i="5"/>
  <c r="X1112" i="5" s="1"/>
  <c r="E1113" i="5"/>
  <c r="X1113" i="5" s="1"/>
  <c r="E1114" i="5"/>
  <c r="X1114" i="5" s="1"/>
  <c r="E1115" i="5"/>
  <c r="X1115" i="5" s="1"/>
  <c r="E1116" i="5"/>
  <c r="X1116" i="5" s="1"/>
  <c r="E1117" i="5"/>
  <c r="X1117" i="5" s="1"/>
  <c r="E1118" i="5"/>
  <c r="X1118" i="5" s="1"/>
  <c r="E1119" i="5"/>
  <c r="X1119" i="5" s="1"/>
  <c r="E1120" i="5"/>
  <c r="X1120" i="5" s="1"/>
  <c r="E1121" i="5"/>
  <c r="X1121" i="5" s="1"/>
  <c r="E1122" i="5"/>
  <c r="X1122" i="5" s="1"/>
  <c r="E1123" i="5"/>
  <c r="X1123" i="5" s="1"/>
  <c r="E1124" i="5"/>
  <c r="X1124" i="5" s="1"/>
  <c r="E1125" i="5"/>
  <c r="X1125" i="5" s="1"/>
  <c r="E1126" i="5"/>
  <c r="X1126" i="5" s="1"/>
  <c r="E1127" i="5"/>
  <c r="X1127" i="5" s="1"/>
  <c r="E1128" i="5"/>
  <c r="X1128" i="5" s="1"/>
  <c r="E1129" i="5"/>
  <c r="X1129" i="5" s="1"/>
  <c r="E1130" i="5"/>
  <c r="X1130" i="5" s="1"/>
  <c r="E1131" i="5"/>
  <c r="X1131" i="5" s="1"/>
  <c r="E1132" i="5"/>
  <c r="X1132" i="5" s="1"/>
  <c r="E1133" i="5"/>
  <c r="X1133" i="5" s="1"/>
  <c r="E1134" i="5"/>
  <c r="X1134" i="5" s="1"/>
  <c r="E1135" i="5"/>
  <c r="X1135" i="5" s="1"/>
  <c r="E1136" i="5"/>
  <c r="X1136" i="5" s="1"/>
  <c r="E1137" i="5"/>
  <c r="X1137" i="5" s="1"/>
  <c r="E1138" i="5"/>
  <c r="X1138" i="5" s="1"/>
  <c r="E1139" i="5"/>
  <c r="X1139" i="5" s="1"/>
  <c r="E1140" i="5"/>
  <c r="X1140" i="5" s="1"/>
  <c r="E1141" i="5"/>
  <c r="X1141" i="5" s="1"/>
  <c r="E1142" i="5"/>
  <c r="X1142" i="5" s="1"/>
  <c r="E1143" i="5"/>
  <c r="X1143" i="5" s="1"/>
  <c r="E1144" i="5"/>
  <c r="X1144" i="5" s="1"/>
  <c r="E1145" i="5"/>
  <c r="X1145" i="5" s="1"/>
  <c r="E1146" i="5"/>
  <c r="X1146" i="5" s="1"/>
  <c r="E1147" i="5"/>
  <c r="X1147" i="5" s="1"/>
  <c r="E1148" i="5"/>
  <c r="X1148" i="5" s="1"/>
  <c r="E1149" i="5"/>
  <c r="X1149" i="5" s="1"/>
  <c r="E1150" i="5"/>
  <c r="X1150" i="5" s="1"/>
  <c r="E1151" i="5"/>
  <c r="X1151" i="5" s="1"/>
  <c r="E1152" i="5"/>
  <c r="X1152" i="5" s="1"/>
  <c r="E1153" i="5"/>
  <c r="X1153" i="5" s="1"/>
  <c r="E1154" i="5"/>
  <c r="X1154" i="5" s="1"/>
  <c r="E1155" i="5"/>
  <c r="X1155" i="5" s="1"/>
  <c r="E1156" i="5"/>
  <c r="X1156" i="5" s="1"/>
  <c r="E1157" i="5"/>
  <c r="X1157" i="5" s="1"/>
  <c r="E1158" i="5"/>
  <c r="X1158" i="5" s="1"/>
  <c r="E1159" i="5"/>
  <c r="X1159" i="5" s="1"/>
  <c r="E1160" i="5"/>
  <c r="X1160" i="5" s="1"/>
  <c r="E1161" i="5"/>
  <c r="X1161" i="5" s="1"/>
  <c r="E1162" i="5"/>
  <c r="X1162" i="5" s="1"/>
  <c r="E1163" i="5"/>
  <c r="X1163" i="5" s="1"/>
  <c r="E1164" i="5"/>
  <c r="X1164" i="5" s="1"/>
  <c r="E1165" i="5"/>
  <c r="X1165" i="5" s="1"/>
  <c r="E1166" i="5"/>
  <c r="X1166" i="5" s="1"/>
  <c r="E1167" i="5"/>
  <c r="X1167" i="5" s="1"/>
  <c r="E1168" i="5"/>
  <c r="X1168" i="5" s="1"/>
  <c r="E1169" i="5"/>
  <c r="X1169" i="5" s="1"/>
  <c r="E1170" i="5"/>
  <c r="X1170" i="5" s="1"/>
  <c r="E1171" i="5"/>
  <c r="X1171" i="5" s="1"/>
  <c r="E1172" i="5"/>
  <c r="X1172" i="5" s="1"/>
  <c r="E1173" i="5"/>
  <c r="X1173" i="5" s="1"/>
  <c r="E1174" i="5"/>
  <c r="X1174" i="5" s="1"/>
  <c r="E1175" i="5"/>
  <c r="X1175" i="5" s="1"/>
  <c r="E1176" i="5"/>
  <c r="X1176" i="5" s="1"/>
  <c r="E1177" i="5"/>
  <c r="X1177" i="5" s="1"/>
  <c r="E1178" i="5"/>
  <c r="X1178" i="5" s="1"/>
  <c r="E1179" i="5"/>
  <c r="X1179" i="5" s="1"/>
  <c r="E1180" i="5"/>
  <c r="X1180" i="5" s="1"/>
  <c r="E1181" i="5"/>
  <c r="X1181" i="5" s="1"/>
  <c r="E1182" i="5"/>
  <c r="X1182" i="5" s="1"/>
  <c r="E1183" i="5"/>
  <c r="X1183" i="5" s="1"/>
  <c r="E1184" i="5"/>
  <c r="X1184" i="5" s="1"/>
  <c r="E1185" i="5"/>
  <c r="X1185" i="5" s="1"/>
  <c r="E1186" i="5"/>
  <c r="X1186" i="5" s="1"/>
  <c r="E1187" i="5"/>
  <c r="X1187" i="5" s="1"/>
  <c r="E1188" i="5"/>
  <c r="X1188" i="5" s="1"/>
  <c r="E1189" i="5"/>
  <c r="X1189" i="5" s="1"/>
  <c r="E1190" i="5"/>
  <c r="X1190" i="5" s="1"/>
  <c r="E1191" i="5"/>
  <c r="X1191" i="5" s="1"/>
  <c r="E1192" i="5"/>
  <c r="X1192" i="5" s="1"/>
  <c r="E1193" i="5"/>
  <c r="X1193" i="5" s="1"/>
  <c r="E1194" i="5"/>
  <c r="X1194" i="5" s="1"/>
  <c r="E1195" i="5"/>
  <c r="X1195" i="5" s="1"/>
  <c r="E1196" i="5"/>
  <c r="X1196" i="5" s="1"/>
  <c r="E1197" i="5"/>
  <c r="X1197" i="5" s="1"/>
  <c r="E1198" i="5"/>
  <c r="X1198" i="5" s="1"/>
  <c r="E1199" i="5"/>
  <c r="X1199" i="5" s="1"/>
  <c r="E1200" i="5"/>
  <c r="X1200" i="5" s="1"/>
  <c r="E1201" i="5"/>
  <c r="X1201" i="5" s="1"/>
  <c r="E1202" i="5"/>
  <c r="X1202" i="5" s="1"/>
  <c r="E1203" i="5"/>
  <c r="X1203" i="5" s="1"/>
  <c r="E1204" i="5"/>
  <c r="X1204" i="5" s="1"/>
  <c r="E1205" i="5"/>
  <c r="X1205" i="5" s="1"/>
  <c r="E1206" i="5"/>
  <c r="X1206" i="5" s="1"/>
  <c r="E1207" i="5"/>
  <c r="X1207" i="5" s="1"/>
  <c r="E1208" i="5"/>
  <c r="X1208" i="5" s="1"/>
  <c r="E1209" i="5"/>
  <c r="X1209" i="5" s="1"/>
  <c r="E1210" i="5"/>
  <c r="X1210" i="5" s="1"/>
  <c r="E1211" i="5"/>
  <c r="X1211" i="5" s="1"/>
  <c r="E1212" i="5"/>
  <c r="X1212" i="5" s="1"/>
  <c r="E1213" i="5"/>
  <c r="X1213" i="5" s="1"/>
  <c r="E1214" i="5"/>
  <c r="X1214" i="5" s="1"/>
  <c r="E1215" i="5"/>
  <c r="X1215" i="5" s="1"/>
  <c r="E1216" i="5"/>
  <c r="X1216" i="5" s="1"/>
  <c r="E1217" i="5"/>
  <c r="X1217" i="5" s="1"/>
  <c r="E1218" i="5"/>
  <c r="X1218" i="5" s="1"/>
  <c r="E1219" i="5"/>
  <c r="X1219" i="5" s="1"/>
  <c r="E1220" i="5"/>
  <c r="X1220" i="5" s="1"/>
  <c r="E1221" i="5"/>
  <c r="X1221" i="5" s="1"/>
  <c r="E1222" i="5"/>
  <c r="X1222" i="5" s="1"/>
  <c r="E1223" i="5"/>
  <c r="X1223" i="5" s="1"/>
  <c r="E1224" i="5"/>
  <c r="X1224" i="5" s="1"/>
  <c r="E1225" i="5"/>
  <c r="X1225" i="5" s="1"/>
  <c r="E1226" i="5"/>
  <c r="X1226" i="5" s="1"/>
  <c r="E1227" i="5"/>
  <c r="X1227" i="5" s="1"/>
  <c r="E1228" i="5"/>
  <c r="X1228" i="5" s="1"/>
  <c r="E1229" i="5"/>
  <c r="X1229" i="5" s="1"/>
  <c r="E1230" i="5"/>
  <c r="X1230" i="5" s="1"/>
  <c r="E1231" i="5"/>
  <c r="X1231" i="5" s="1"/>
  <c r="E1232" i="5"/>
  <c r="X1232" i="5" s="1"/>
  <c r="E1233" i="5"/>
  <c r="X1233" i="5" s="1"/>
  <c r="E1234" i="5"/>
  <c r="X1234" i="5" s="1"/>
  <c r="E1235" i="5"/>
  <c r="X1235" i="5" s="1"/>
  <c r="E1236" i="5"/>
  <c r="X1236" i="5" s="1"/>
  <c r="E1237" i="5"/>
  <c r="X1237" i="5" s="1"/>
  <c r="E1238" i="5"/>
  <c r="X1238" i="5" s="1"/>
  <c r="E1239" i="5"/>
  <c r="X1239" i="5" s="1"/>
  <c r="E1240" i="5"/>
  <c r="X1240" i="5" s="1"/>
  <c r="E1241" i="5"/>
  <c r="X1241" i="5" s="1"/>
  <c r="E1242" i="5"/>
  <c r="X1242" i="5" s="1"/>
  <c r="E1243" i="5"/>
  <c r="X1243" i="5" s="1"/>
  <c r="E1244" i="5"/>
  <c r="X1244" i="5" s="1"/>
  <c r="E1245" i="5"/>
  <c r="X1245" i="5" s="1"/>
  <c r="E1246" i="5"/>
  <c r="X1246" i="5" s="1"/>
  <c r="E1247" i="5"/>
  <c r="X1247" i="5" s="1"/>
  <c r="E1248" i="5"/>
  <c r="X1248" i="5" s="1"/>
  <c r="E1249" i="5"/>
  <c r="X1249" i="5" s="1"/>
  <c r="E1250" i="5"/>
  <c r="X1250" i="5" s="1"/>
  <c r="E1251" i="5"/>
  <c r="X1251" i="5" s="1"/>
  <c r="E1252" i="5"/>
  <c r="X1252" i="5" s="1"/>
  <c r="E1253" i="5"/>
  <c r="X1253" i="5" s="1"/>
  <c r="E1254" i="5"/>
  <c r="X1254" i="5" s="1"/>
  <c r="E1255" i="5"/>
  <c r="X1255" i="5" s="1"/>
  <c r="E1256" i="5"/>
  <c r="X1256" i="5" s="1"/>
  <c r="E1257" i="5"/>
  <c r="X1257" i="5" s="1"/>
  <c r="E1258" i="5"/>
  <c r="X1258" i="5" s="1"/>
  <c r="E1259" i="5"/>
  <c r="X1259" i="5" s="1"/>
  <c r="E1260" i="5"/>
  <c r="X1260" i="5" s="1"/>
  <c r="E1261" i="5"/>
  <c r="X1261" i="5" s="1"/>
  <c r="E1262" i="5"/>
  <c r="X1262" i="5" s="1"/>
  <c r="E1263" i="5"/>
  <c r="X1263" i="5" s="1"/>
  <c r="E1264" i="5"/>
  <c r="X1264" i="5" s="1"/>
  <c r="E1265" i="5"/>
  <c r="X1265" i="5" s="1"/>
  <c r="E1266" i="5"/>
  <c r="X1266" i="5" s="1"/>
  <c r="E1267" i="5"/>
  <c r="X1267" i="5" s="1"/>
  <c r="E1268" i="5"/>
  <c r="X1268" i="5" s="1"/>
  <c r="E1269" i="5"/>
  <c r="X1269" i="5" s="1"/>
  <c r="E1270" i="5"/>
  <c r="X1270" i="5" s="1"/>
  <c r="E1271" i="5"/>
  <c r="X1271" i="5" s="1"/>
  <c r="E1272" i="5"/>
  <c r="X1272" i="5" s="1"/>
  <c r="E1273" i="5"/>
  <c r="X1273" i="5" s="1"/>
  <c r="E1274" i="5"/>
  <c r="X1274" i="5" s="1"/>
  <c r="E1275" i="5"/>
  <c r="X1275" i="5" s="1"/>
  <c r="E1276" i="5"/>
  <c r="X1276" i="5" s="1"/>
  <c r="E1277" i="5"/>
  <c r="X1277" i="5" s="1"/>
  <c r="E1278" i="5"/>
  <c r="X1278" i="5" s="1"/>
  <c r="E1279" i="5"/>
  <c r="X1279" i="5" s="1"/>
  <c r="E1280" i="5"/>
  <c r="X1280" i="5" s="1"/>
  <c r="E1281" i="5"/>
  <c r="X1281" i="5" s="1"/>
  <c r="E1282" i="5"/>
  <c r="X1282" i="5" s="1"/>
  <c r="E1283" i="5"/>
  <c r="X1283" i="5" s="1"/>
  <c r="E1284" i="5"/>
  <c r="X1284" i="5" s="1"/>
  <c r="E1285" i="5"/>
  <c r="X1285" i="5" s="1"/>
  <c r="E1286" i="5"/>
  <c r="X1286" i="5" s="1"/>
  <c r="E1287" i="5"/>
  <c r="X1287" i="5" s="1"/>
  <c r="E1288" i="5"/>
  <c r="X1288" i="5" s="1"/>
  <c r="E1289" i="5"/>
  <c r="X1289" i="5" s="1"/>
  <c r="E1290" i="5"/>
  <c r="X1290" i="5" s="1"/>
  <c r="E1291" i="5"/>
  <c r="X1291" i="5" s="1"/>
  <c r="E1292" i="5"/>
  <c r="X1292" i="5" s="1"/>
  <c r="E1293" i="5"/>
  <c r="X1293" i="5" s="1"/>
  <c r="E1294" i="5"/>
  <c r="X1294" i="5" s="1"/>
  <c r="E1295" i="5"/>
  <c r="X1295" i="5" s="1"/>
  <c r="E1296" i="5"/>
  <c r="X1296" i="5" s="1"/>
  <c r="E1297" i="5"/>
  <c r="X1297" i="5" s="1"/>
  <c r="E1298" i="5"/>
  <c r="X1298" i="5" s="1"/>
  <c r="E1299" i="5"/>
  <c r="X1299" i="5" s="1"/>
  <c r="E1300" i="5"/>
  <c r="X1300" i="5" s="1"/>
  <c r="E1301" i="5"/>
  <c r="X1301" i="5" s="1"/>
  <c r="E1302" i="5"/>
  <c r="X1302" i="5" s="1"/>
  <c r="E1303" i="5"/>
  <c r="X1303" i="5" s="1"/>
  <c r="E1304" i="5"/>
  <c r="X1304" i="5" s="1"/>
  <c r="E1305" i="5"/>
  <c r="X1305" i="5" s="1"/>
  <c r="E1306" i="5"/>
  <c r="X1306" i="5" s="1"/>
  <c r="E1307" i="5"/>
  <c r="X1307" i="5" s="1"/>
  <c r="E1308" i="5"/>
  <c r="X1308" i="5" s="1"/>
  <c r="E1309" i="5"/>
  <c r="X1309" i="5" s="1"/>
  <c r="E1310" i="5"/>
  <c r="X1310" i="5" s="1"/>
  <c r="E1311" i="5"/>
  <c r="X1311" i="5" s="1"/>
  <c r="E1312" i="5"/>
  <c r="X1312" i="5" s="1"/>
  <c r="E1313" i="5"/>
  <c r="X1313" i="5" s="1"/>
  <c r="E1314" i="5"/>
  <c r="X1314" i="5" s="1"/>
  <c r="E1315" i="5"/>
  <c r="X1315" i="5" s="1"/>
  <c r="E1316" i="5"/>
  <c r="X1316" i="5" s="1"/>
  <c r="E1317" i="5"/>
  <c r="X1317" i="5" s="1"/>
  <c r="E1318" i="5"/>
  <c r="X1318" i="5" s="1"/>
  <c r="E1319" i="5"/>
  <c r="X1319" i="5" s="1"/>
  <c r="E1320" i="5"/>
  <c r="X1320" i="5" s="1"/>
  <c r="E1321" i="5"/>
  <c r="X1321" i="5" s="1"/>
  <c r="E1322" i="5"/>
  <c r="X1322" i="5" s="1"/>
  <c r="E1323" i="5"/>
  <c r="X1323" i="5" s="1"/>
  <c r="E1324" i="5"/>
  <c r="X1324" i="5" s="1"/>
  <c r="E1325" i="5"/>
  <c r="X1325" i="5" s="1"/>
  <c r="E1326" i="5"/>
  <c r="X1326" i="5" s="1"/>
  <c r="E1327" i="5"/>
  <c r="X1327" i="5" s="1"/>
  <c r="E1328" i="5"/>
  <c r="X1328" i="5" s="1"/>
  <c r="E1329" i="5"/>
  <c r="X1329" i="5" s="1"/>
  <c r="E1330" i="5"/>
  <c r="X1330" i="5" s="1"/>
  <c r="E1331" i="5"/>
  <c r="X1331" i="5" s="1"/>
  <c r="E1332" i="5"/>
  <c r="X1332" i="5" s="1"/>
  <c r="E1333" i="5"/>
  <c r="X1333" i="5" s="1"/>
  <c r="E1334" i="5"/>
  <c r="X1334" i="5" s="1"/>
  <c r="E1335" i="5"/>
  <c r="X1335" i="5" s="1"/>
  <c r="E1336" i="5"/>
  <c r="X1336" i="5" s="1"/>
  <c r="E1337" i="5"/>
  <c r="X1337" i="5" s="1"/>
  <c r="E1338" i="5"/>
  <c r="X1338" i="5" s="1"/>
  <c r="E1339" i="5"/>
  <c r="X1339" i="5" s="1"/>
  <c r="E1340" i="5"/>
  <c r="X1340" i="5" s="1"/>
  <c r="E1341" i="5"/>
  <c r="X1341" i="5" s="1"/>
  <c r="E1342" i="5"/>
  <c r="X1342" i="5" s="1"/>
  <c r="E1343" i="5"/>
  <c r="X1343" i="5" s="1"/>
  <c r="E1344" i="5"/>
  <c r="X1344" i="5" s="1"/>
  <c r="E1345" i="5"/>
  <c r="X1345" i="5" s="1"/>
  <c r="E1346" i="5"/>
  <c r="X1346" i="5" s="1"/>
  <c r="E1347" i="5"/>
  <c r="X1347" i="5" s="1"/>
  <c r="E1348" i="5"/>
  <c r="X1348" i="5" s="1"/>
  <c r="E1349" i="5"/>
  <c r="X1349" i="5" s="1"/>
  <c r="E1350" i="5"/>
  <c r="X1350" i="5" s="1"/>
  <c r="E1351" i="5"/>
  <c r="X1351" i="5" s="1"/>
  <c r="E1352" i="5"/>
  <c r="X1352" i="5" s="1"/>
  <c r="E1353" i="5"/>
  <c r="X1353" i="5" s="1"/>
  <c r="E1354" i="5"/>
  <c r="X1354" i="5" s="1"/>
  <c r="E1355" i="5"/>
  <c r="X1355" i="5" s="1"/>
  <c r="E1356" i="5"/>
  <c r="X1356" i="5" s="1"/>
  <c r="E1357" i="5"/>
  <c r="X1357" i="5" s="1"/>
  <c r="E1358" i="5"/>
  <c r="X1358" i="5" s="1"/>
  <c r="E1359" i="5"/>
  <c r="X1359" i="5" s="1"/>
  <c r="E1360" i="5"/>
  <c r="X1360" i="5" s="1"/>
  <c r="E1361" i="5"/>
  <c r="X1361" i="5" s="1"/>
  <c r="E1362" i="5"/>
  <c r="X1362" i="5" s="1"/>
  <c r="E1363" i="5"/>
  <c r="X1363" i="5" s="1"/>
  <c r="E1364" i="5"/>
  <c r="X1364" i="5" s="1"/>
  <c r="E1365" i="5"/>
  <c r="X1365" i="5" s="1"/>
  <c r="E1366" i="5"/>
  <c r="X1366" i="5" s="1"/>
  <c r="E1367" i="5"/>
  <c r="X1367" i="5" s="1"/>
  <c r="E1368" i="5"/>
  <c r="X1368" i="5" s="1"/>
  <c r="E1369" i="5"/>
  <c r="X1369" i="5" s="1"/>
  <c r="E1370" i="5"/>
  <c r="X1370" i="5" s="1"/>
  <c r="E1371" i="5"/>
  <c r="X1371" i="5" s="1"/>
  <c r="E1372" i="5"/>
  <c r="X1372" i="5" s="1"/>
  <c r="E1373" i="5"/>
  <c r="X1373" i="5" s="1"/>
  <c r="E1374" i="5"/>
  <c r="X1374" i="5" s="1"/>
  <c r="E1375" i="5"/>
  <c r="X1375" i="5" s="1"/>
  <c r="E1376" i="5"/>
  <c r="X1376" i="5" s="1"/>
  <c r="E1377" i="5"/>
  <c r="X1377" i="5" s="1"/>
  <c r="E1378" i="5"/>
  <c r="X1378" i="5" s="1"/>
  <c r="E1379" i="5"/>
  <c r="X1379" i="5" s="1"/>
  <c r="E1380" i="5"/>
  <c r="X1380" i="5" s="1"/>
  <c r="E1381" i="5"/>
  <c r="X1381" i="5" s="1"/>
  <c r="E1382" i="5"/>
  <c r="X1382" i="5" s="1"/>
  <c r="E1383" i="5"/>
  <c r="X1383" i="5" s="1"/>
  <c r="E1384" i="5"/>
  <c r="X1384" i="5" s="1"/>
  <c r="E1385" i="5"/>
  <c r="X1385" i="5" s="1"/>
  <c r="E1386" i="5"/>
  <c r="X1386" i="5" s="1"/>
  <c r="E1387" i="5"/>
  <c r="X1387" i="5" s="1"/>
  <c r="E1388" i="5"/>
  <c r="X1388" i="5" s="1"/>
  <c r="E1389" i="5"/>
  <c r="X1389" i="5" s="1"/>
  <c r="E1390" i="5"/>
  <c r="X1390" i="5" s="1"/>
  <c r="E1391" i="5"/>
  <c r="X1391" i="5" s="1"/>
  <c r="E1392" i="5"/>
  <c r="X1392" i="5" s="1"/>
  <c r="E1393" i="5"/>
  <c r="X1393" i="5" s="1"/>
  <c r="E1394" i="5"/>
  <c r="X1394" i="5" s="1"/>
  <c r="E1395" i="5"/>
  <c r="X1395" i="5" s="1"/>
  <c r="E1396" i="5"/>
  <c r="X1396" i="5" s="1"/>
  <c r="E1397" i="5"/>
  <c r="X1397" i="5" s="1"/>
  <c r="E1398" i="5"/>
  <c r="X1398" i="5" s="1"/>
  <c r="E1399" i="5"/>
  <c r="X1399" i="5" s="1"/>
  <c r="E1400" i="5"/>
  <c r="X1400" i="5" s="1"/>
  <c r="E1401" i="5"/>
  <c r="X1401" i="5" s="1"/>
  <c r="E1402" i="5"/>
  <c r="X1402" i="5" s="1"/>
  <c r="E1403" i="5"/>
  <c r="X1403" i="5" s="1"/>
  <c r="E1404" i="5"/>
  <c r="X1404" i="5" s="1"/>
  <c r="E1405" i="5"/>
  <c r="X1405" i="5" s="1"/>
  <c r="E1406" i="5"/>
  <c r="X1406" i="5" s="1"/>
  <c r="E1407" i="5"/>
  <c r="X1407" i="5" s="1"/>
  <c r="E1408" i="5"/>
  <c r="X1408" i="5" s="1"/>
  <c r="E1409" i="5"/>
  <c r="X1409" i="5" s="1"/>
  <c r="E1410" i="5"/>
  <c r="X1410" i="5" s="1"/>
  <c r="E1411" i="5"/>
  <c r="X1411" i="5" s="1"/>
  <c r="E1412" i="5"/>
  <c r="X1412" i="5" s="1"/>
  <c r="E1413" i="5"/>
  <c r="X1413" i="5" s="1"/>
  <c r="E1414" i="5"/>
  <c r="X1414" i="5" s="1"/>
  <c r="E1415" i="5"/>
  <c r="X1415" i="5" s="1"/>
  <c r="E1416" i="5"/>
  <c r="X1416" i="5" s="1"/>
  <c r="E1417" i="5"/>
  <c r="X1417" i="5" s="1"/>
  <c r="E1418" i="5"/>
  <c r="X1418" i="5" s="1"/>
  <c r="E1419" i="5"/>
  <c r="X1419" i="5" s="1"/>
  <c r="E1420" i="5"/>
  <c r="X1420" i="5" s="1"/>
  <c r="E1421" i="5"/>
  <c r="X1421" i="5" s="1"/>
  <c r="E1422" i="5"/>
  <c r="X1422" i="5" s="1"/>
  <c r="E1423" i="5"/>
  <c r="X1423" i="5" s="1"/>
  <c r="E1424" i="5"/>
  <c r="X1424" i="5" s="1"/>
  <c r="E1425" i="5"/>
  <c r="X1425" i="5" s="1"/>
  <c r="E1426" i="5"/>
  <c r="X1426" i="5" s="1"/>
  <c r="E1427" i="5"/>
  <c r="X1427" i="5" s="1"/>
  <c r="E1428" i="5"/>
  <c r="X1428" i="5" s="1"/>
  <c r="E1429" i="5"/>
  <c r="X1429" i="5" s="1"/>
  <c r="E1430" i="5"/>
  <c r="X1430" i="5" s="1"/>
  <c r="E1431" i="5"/>
  <c r="X1431" i="5" s="1"/>
  <c r="E1432" i="5"/>
  <c r="X1432" i="5" s="1"/>
  <c r="E1433" i="5"/>
  <c r="X1433" i="5" s="1"/>
  <c r="E1434" i="5"/>
  <c r="X1434" i="5" s="1"/>
  <c r="E1435" i="5"/>
  <c r="X1435" i="5" s="1"/>
  <c r="E1436" i="5"/>
  <c r="X1436" i="5" s="1"/>
  <c r="E1437" i="5"/>
  <c r="X1437" i="5" s="1"/>
  <c r="E1438" i="5"/>
  <c r="X1438" i="5" s="1"/>
  <c r="E1439" i="5"/>
  <c r="X1439" i="5" s="1"/>
  <c r="E1440" i="5"/>
  <c r="X1440" i="5" s="1"/>
  <c r="E1441" i="5"/>
  <c r="X1441" i="5" s="1"/>
  <c r="E1442" i="5"/>
  <c r="X1442" i="5" s="1"/>
  <c r="E1443" i="5"/>
  <c r="X1443" i="5" s="1"/>
  <c r="E1444" i="5"/>
  <c r="X1444" i="5" s="1"/>
  <c r="E1445" i="5"/>
  <c r="X1445" i="5" s="1"/>
  <c r="E1446" i="5"/>
  <c r="X1446" i="5" s="1"/>
  <c r="E1447" i="5"/>
  <c r="X1447" i="5" s="1"/>
  <c r="E1448" i="5"/>
  <c r="X1448" i="5" s="1"/>
  <c r="E1449" i="5"/>
  <c r="X1449" i="5" s="1"/>
  <c r="E1450" i="5"/>
  <c r="X1450" i="5" s="1"/>
  <c r="E1451" i="5"/>
  <c r="X1451" i="5" s="1"/>
  <c r="E1452" i="5"/>
  <c r="X1452" i="5" s="1"/>
  <c r="E1453" i="5"/>
  <c r="X1453" i="5" s="1"/>
  <c r="E1454" i="5"/>
  <c r="X1454" i="5" s="1"/>
  <c r="E1455" i="5"/>
  <c r="X1455" i="5" s="1"/>
  <c r="E1456" i="5"/>
  <c r="X1456" i="5" s="1"/>
  <c r="E1457" i="5"/>
  <c r="X1457" i="5" s="1"/>
  <c r="E1458" i="5"/>
  <c r="X1458" i="5" s="1"/>
  <c r="E1459" i="5"/>
  <c r="X1459" i="5" s="1"/>
  <c r="E1460" i="5"/>
  <c r="X1460" i="5" s="1"/>
  <c r="E1461" i="5"/>
  <c r="X1461" i="5" s="1"/>
  <c r="E1462" i="5"/>
  <c r="X1462" i="5" s="1"/>
  <c r="E1463" i="5"/>
  <c r="X1463" i="5" s="1"/>
  <c r="E1464" i="5"/>
  <c r="X1464" i="5" s="1"/>
  <c r="E1465" i="5"/>
  <c r="X1465" i="5" s="1"/>
  <c r="E1466" i="5"/>
  <c r="X1466" i="5" s="1"/>
  <c r="E1467" i="5"/>
  <c r="X1467" i="5" s="1"/>
  <c r="E1468" i="5"/>
  <c r="X1468" i="5" s="1"/>
  <c r="E1469" i="5"/>
  <c r="X1469" i="5" s="1"/>
  <c r="E1470" i="5"/>
  <c r="X1470" i="5" s="1"/>
  <c r="E1471" i="5"/>
  <c r="X1471" i="5" s="1"/>
  <c r="E1472" i="5"/>
  <c r="X1472" i="5" s="1"/>
  <c r="E1473" i="5"/>
  <c r="X1473" i="5" s="1"/>
  <c r="E1474" i="5"/>
  <c r="X1474" i="5" s="1"/>
  <c r="E1475" i="5"/>
  <c r="X1475" i="5" s="1"/>
  <c r="E1476" i="5"/>
  <c r="X1476" i="5" s="1"/>
  <c r="E1477" i="5"/>
  <c r="X1477" i="5" s="1"/>
  <c r="E1478" i="5"/>
  <c r="X1478" i="5" s="1"/>
  <c r="E1479" i="5"/>
  <c r="X1479" i="5" s="1"/>
  <c r="E1480" i="5"/>
  <c r="X1480" i="5" s="1"/>
  <c r="E1481" i="5"/>
  <c r="X1481" i="5" s="1"/>
  <c r="E1482" i="5"/>
  <c r="X1482" i="5" s="1"/>
  <c r="E1483" i="5"/>
  <c r="X1483" i="5" s="1"/>
  <c r="E1484" i="5"/>
  <c r="X1484" i="5" s="1"/>
  <c r="E1485" i="5"/>
  <c r="X1485" i="5" s="1"/>
  <c r="E1486" i="5"/>
  <c r="X1486" i="5" s="1"/>
  <c r="E1487" i="5"/>
  <c r="X1487" i="5" s="1"/>
  <c r="E1488" i="5"/>
  <c r="X1488" i="5" s="1"/>
  <c r="E1489" i="5"/>
  <c r="X1489" i="5" s="1"/>
  <c r="E1490" i="5"/>
  <c r="X1490" i="5" s="1"/>
  <c r="E1491" i="5"/>
  <c r="X1491" i="5" s="1"/>
  <c r="E1492" i="5"/>
  <c r="X1492" i="5" s="1"/>
  <c r="E1493" i="5"/>
  <c r="X1493" i="5" s="1"/>
  <c r="E1494" i="5"/>
  <c r="X1494" i="5" s="1"/>
  <c r="E1495" i="5"/>
  <c r="X1495" i="5" s="1"/>
  <c r="E1496" i="5"/>
  <c r="X1496" i="5" s="1"/>
  <c r="E1497" i="5"/>
  <c r="X1497" i="5" s="1"/>
  <c r="E1498" i="5"/>
  <c r="X1498" i="5" s="1"/>
  <c r="E1499" i="5"/>
  <c r="X1499" i="5" s="1"/>
  <c r="E1500" i="5"/>
  <c r="X1500" i="5" s="1"/>
  <c r="E1501" i="5"/>
  <c r="X1501" i="5" s="1"/>
  <c r="E1502" i="5"/>
  <c r="X1502" i="5" s="1"/>
  <c r="E1503" i="5"/>
  <c r="X1503" i="5" s="1"/>
  <c r="E1504" i="5"/>
  <c r="X1504" i="5" s="1"/>
  <c r="E1505" i="5"/>
  <c r="X1505" i="5" s="1"/>
  <c r="E1506" i="5"/>
  <c r="X1506" i="5" s="1"/>
  <c r="E1507" i="5"/>
  <c r="X1507" i="5" s="1"/>
  <c r="E1508" i="5"/>
  <c r="X1508" i="5" s="1"/>
  <c r="E1509" i="5"/>
  <c r="X1509" i="5" s="1"/>
  <c r="E1510" i="5"/>
  <c r="X1510" i="5" s="1"/>
  <c r="E1511" i="5"/>
  <c r="X1511" i="5" s="1"/>
  <c r="E1512" i="5"/>
  <c r="X1512" i="5" s="1"/>
  <c r="E1513" i="5"/>
  <c r="X1513" i="5" s="1"/>
  <c r="E1514" i="5"/>
  <c r="X1514" i="5" s="1"/>
  <c r="E1515" i="5"/>
  <c r="X1515" i="5" s="1"/>
  <c r="E1516" i="5"/>
  <c r="X1516" i="5" s="1"/>
  <c r="E1517" i="5"/>
  <c r="X1517" i="5" s="1"/>
  <c r="E1518" i="5"/>
  <c r="X1518" i="5" s="1"/>
  <c r="E1519" i="5"/>
  <c r="X1519" i="5" s="1"/>
  <c r="E1520" i="5"/>
  <c r="X1520" i="5" s="1"/>
  <c r="E1521" i="5"/>
  <c r="X1521" i="5" s="1"/>
  <c r="E1522" i="5"/>
  <c r="X1522" i="5" s="1"/>
  <c r="E1523" i="5"/>
  <c r="X1523" i="5" s="1"/>
  <c r="E1524" i="5"/>
  <c r="X1524" i="5" s="1"/>
  <c r="E1525" i="5"/>
  <c r="X1525" i="5" s="1"/>
  <c r="E1526" i="5"/>
  <c r="X1526" i="5" s="1"/>
  <c r="E1527" i="5"/>
  <c r="X1527" i="5" s="1"/>
  <c r="E1528" i="5"/>
  <c r="X1528" i="5" s="1"/>
  <c r="E1529" i="5"/>
  <c r="X1529" i="5" s="1"/>
  <c r="E1530" i="5"/>
  <c r="X1530" i="5" s="1"/>
  <c r="E1531" i="5"/>
  <c r="X1531" i="5" s="1"/>
  <c r="E1532" i="5"/>
  <c r="X1532" i="5" s="1"/>
  <c r="E1533" i="5"/>
  <c r="X1533" i="5" s="1"/>
  <c r="E1534" i="5"/>
  <c r="X1534" i="5" s="1"/>
  <c r="E1535" i="5"/>
  <c r="X1535" i="5" s="1"/>
  <c r="E1536" i="5"/>
  <c r="X1536" i="5" s="1"/>
  <c r="E1537" i="5"/>
  <c r="X1537" i="5" s="1"/>
  <c r="E1538" i="5"/>
  <c r="X1538" i="5" s="1"/>
  <c r="E1539" i="5"/>
  <c r="X1539" i="5" s="1"/>
  <c r="E1540" i="5"/>
  <c r="X1540" i="5" s="1"/>
  <c r="E1541" i="5"/>
  <c r="X1541" i="5" s="1"/>
  <c r="E1542" i="5"/>
  <c r="X1542" i="5" s="1"/>
  <c r="E1543" i="5"/>
  <c r="X1543" i="5" s="1"/>
  <c r="E1544" i="5"/>
  <c r="X1544" i="5" s="1"/>
  <c r="E1545" i="5"/>
  <c r="X1545" i="5" s="1"/>
  <c r="E1546" i="5"/>
  <c r="X1546" i="5" s="1"/>
  <c r="E1547" i="5"/>
  <c r="X1547" i="5" s="1"/>
  <c r="E1548" i="5"/>
  <c r="X1548" i="5" s="1"/>
  <c r="E1549" i="5"/>
  <c r="X1549" i="5" s="1"/>
  <c r="E1550" i="5"/>
  <c r="X1550" i="5" s="1"/>
  <c r="E1551" i="5"/>
  <c r="X1551" i="5" s="1"/>
  <c r="E1552" i="5"/>
  <c r="X1552" i="5" s="1"/>
  <c r="E1553" i="5"/>
  <c r="X1553" i="5" s="1"/>
  <c r="E1554" i="5"/>
  <c r="X1554" i="5" s="1"/>
  <c r="E1555" i="5"/>
  <c r="X1555" i="5" s="1"/>
  <c r="E1556" i="5"/>
  <c r="X1556" i="5" s="1"/>
  <c r="E1557" i="5"/>
  <c r="X1557" i="5" s="1"/>
  <c r="E1558" i="5"/>
  <c r="X1558" i="5" s="1"/>
  <c r="E1559" i="5"/>
  <c r="X1559" i="5" s="1"/>
  <c r="E1560" i="5"/>
  <c r="X1560" i="5" s="1"/>
  <c r="E1561" i="5"/>
  <c r="X1561" i="5" s="1"/>
  <c r="E1562" i="5"/>
  <c r="X1562" i="5" s="1"/>
  <c r="E1563" i="5"/>
  <c r="X1563" i="5" s="1"/>
  <c r="E1564" i="5"/>
  <c r="X1564" i="5" s="1"/>
  <c r="E1565" i="5"/>
  <c r="X1565" i="5" s="1"/>
  <c r="E1566" i="5"/>
  <c r="X1566" i="5" s="1"/>
  <c r="E1567" i="5"/>
  <c r="X1567" i="5" s="1"/>
  <c r="E1568" i="5"/>
  <c r="X1568" i="5" s="1"/>
  <c r="E1569" i="5"/>
  <c r="X1569" i="5" s="1"/>
  <c r="E1570" i="5"/>
  <c r="X1570" i="5" s="1"/>
  <c r="E1571" i="5"/>
  <c r="X1571" i="5" s="1"/>
  <c r="E1572" i="5"/>
  <c r="X1572" i="5" s="1"/>
  <c r="E1573" i="5"/>
  <c r="X1573" i="5" s="1"/>
  <c r="E1574" i="5"/>
  <c r="X1574" i="5" s="1"/>
  <c r="E1575" i="5"/>
  <c r="X1575" i="5" s="1"/>
  <c r="E1576" i="5"/>
  <c r="X1576" i="5" s="1"/>
  <c r="E1577" i="5"/>
  <c r="X1577" i="5" s="1"/>
  <c r="E1578" i="5"/>
  <c r="X1578" i="5" s="1"/>
  <c r="E1579" i="5"/>
  <c r="X1579" i="5" s="1"/>
  <c r="E1580" i="5"/>
  <c r="X1580" i="5" s="1"/>
  <c r="E1581" i="5"/>
  <c r="X1581" i="5" s="1"/>
  <c r="E1582" i="5"/>
  <c r="X1582" i="5" s="1"/>
  <c r="E1583" i="5"/>
  <c r="X1583" i="5" s="1"/>
  <c r="E1584" i="5"/>
  <c r="X1584" i="5" s="1"/>
  <c r="E1585" i="5"/>
  <c r="X1585" i="5" s="1"/>
  <c r="E1586" i="5"/>
  <c r="X1586" i="5" s="1"/>
  <c r="E1587" i="5"/>
  <c r="X1587" i="5" s="1"/>
  <c r="E1588" i="5"/>
  <c r="X1588" i="5" s="1"/>
  <c r="E1589" i="5"/>
  <c r="X1589" i="5" s="1"/>
  <c r="E1590" i="5"/>
  <c r="X1590" i="5" s="1"/>
  <c r="E1591" i="5"/>
  <c r="X1591" i="5" s="1"/>
  <c r="E1592" i="5"/>
  <c r="X1592" i="5" s="1"/>
  <c r="E1593" i="5"/>
  <c r="X1593" i="5" s="1"/>
  <c r="E1594" i="5"/>
  <c r="X1594" i="5" s="1"/>
  <c r="E1595" i="5"/>
  <c r="X1595" i="5" s="1"/>
  <c r="E1596" i="5"/>
  <c r="X1596" i="5" s="1"/>
  <c r="E1597" i="5"/>
  <c r="X1597" i="5" s="1"/>
  <c r="E1598" i="5"/>
  <c r="X1598" i="5" s="1"/>
  <c r="E1599" i="5"/>
  <c r="X1599" i="5" s="1"/>
  <c r="E1600" i="5"/>
  <c r="X1600" i="5" s="1"/>
  <c r="E1601" i="5"/>
  <c r="X1601" i="5" s="1"/>
  <c r="E1602" i="5"/>
  <c r="X1602" i="5" s="1"/>
  <c r="E1603" i="5"/>
  <c r="X1603" i="5" s="1"/>
  <c r="E1604" i="5"/>
  <c r="X1604" i="5" s="1"/>
  <c r="E1605" i="5"/>
  <c r="X1605" i="5" s="1"/>
  <c r="E1606" i="5"/>
  <c r="X1606" i="5" s="1"/>
  <c r="E1607" i="5"/>
  <c r="X1607" i="5" s="1"/>
  <c r="E1608" i="5"/>
  <c r="X1608" i="5" s="1"/>
  <c r="E1609" i="5"/>
  <c r="X1609" i="5" s="1"/>
  <c r="E1610" i="5"/>
  <c r="X1610" i="5" s="1"/>
  <c r="E1611" i="5"/>
  <c r="X1611" i="5" s="1"/>
  <c r="E1612" i="5"/>
  <c r="X1612" i="5" s="1"/>
  <c r="E1613" i="5"/>
  <c r="X1613" i="5" s="1"/>
  <c r="E1614" i="5"/>
  <c r="X1614" i="5" s="1"/>
  <c r="E1615" i="5"/>
  <c r="X1615" i="5" s="1"/>
  <c r="E1616" i="5"/>
  <c r="X1616" i="5" s="1"/>
  <c r="E1617" i="5"/>
  <c r="X1617" i="5" s="1"/>
  <c r="E1618" i="5"/>
  <c r="X1618" i="5" s="1"/>
  <c r="E1619" i="5"/>
  <c r="X1619" i="5" s="1"/>
  <c r="E1620" i="5"/>
  <c r="X1620" i="5" s="1"/>
  <c r="E1621" i="5"/>
  <c r="X1621" i="5" s="1"/>
  <c r="E1622" i="5"/>
  <c r="X1622" i="5" s="1"/>
  <c r="E1623" i="5"/>
  <c r="X1623" i="5" s="1"/>
  <c r="E1624" i="5"/>
  <c r="X1624" i="5" s="1"/>
  <c r="E1625" i="5"/>
  <c r="X1625" i="5" s="1"/>
  <c r="E1626" i="5"/>
  <c r="X1626" i="5" s="1"/>
  <c r="E1627" i="5"/>
  <c r="X1627" i="5" s="1"/>
  <c r="E1628" i="5"/>
  <c r="X1628" i="5" s="1"/>
  <c r="E1629" i="5"/>
  <c r="X1629" i="5" s="1"/>
  <c r="E1630" i="5"/>
  <c r="X1630" i="5" s="1"/>
  <c r="E1631" i="5"/>
  <c r="X1631" i="5" s="1"/>
  <c r="E1632" i="5"/>
  <c r="X1632" i="5" s="1"/>
  <c r="E1633" i="5"/>
  <c r="X1633" i="5" s="1"/>
  <c r="E1634" i="5"/>
  <c r="X1634" i="5" s="1"/>
  <c r="E1635" i="5"/>
  <c r="X1635" i="5" s="1"/>
  <c r="E1636" i="5"/>
  <c r="X1636" i="5" s="1"/>
  <c r="E1637" i="5"/>
  <c r="X1637" i="5" s="1"/>
  <c r="E1638" i="5"/>
  <c r="X1638" i="5" s="1"/>
  <c r="E1639" i="5"/>
  <c r="X1639" i="5" s="1"/>
  <c r="E1640" i="5"/>
  <c r="X1640" i="5" s="1"/>
  <c r="E1641" i="5"/>
  <c r="X1641" i="5" s="1"/>
  <c r="E1642" i="5"/>
  <c r="X1642" i="5" s="1"/>
  <c r="E1643" i="5"/>
  <c r="X1643" i="5" s="1"/>
  <c r="E1644" i="5"/>
  <c r="X1644" i="5" s="1"/>
  <c r="E1645" i="5"/>
  <c r="X1645" i="5" s="1"/>
  <c r="E1646" i="5"/>
  <c r="X1646" i="5" s="1"/>
  <c r="E1647" i="5"/>
  <c r="X1647" i="5" s="1"/>
  <c r="E1648" i="5"/>
  <c r="X1648" i="5" s="1"/>
  <c r="E1649" i="5"/>
  <c r="X1649" i="5" s="1"/>
  <c r="E1650" i="5"/>
  <c r="X1650" i="5" s="1"/>
  <c r="E1651" i="5"/>
  <c r="X1651" i="5" s="1"/>
  <c r="E1652" i="5"/>
  <c r="X1652" i="5" s="1"/>
  <c r="E1653" i="5"/>
  <c r="X1653" i="5" s="1"/>
  <c r="E1654" i="5"/>
  <c r="X1654" i="5" s="1"/>
  <c r="E1655" i="5"/>
  <c r="X1655" i="5" s="1"/>
  <c r="E1656" i="5"/>
  <c r="X1656" i="5" s="1"/>
  <c r="E1657" i="5"/>
  <c r="X1657" i="5" s="1"/>
  <c r="E1658" i="5"/>
  <c r="X1658" i="5" s="1"/>
  <c r="E1659" i="5"/>
  <c r="X1659" i="5" s="1"/>
  <c r="E1660" i="5"/>
  <c r="X1660" i="5" s="1"/>
  <c r="E1661" i="5"/>
  <c r="X1661" i="5" s="1"/>
  <c r="E1662" i="5"/>
  <c r="X1662" i="5" s="1"/>
  <c r="E1663" i="5"/>
  <c r="X1663" i="5" s="1"/>
  <c r="E1664" i="5"/>
  <c r="X1664" i="5" s="1"/>
  <c r="E1665" i="5"/>
  <c r="X1665" i="5" s="1"/>
  <c r="E1666" i="5"/>
  <c r="X1666" i="5" s="1"/>
  <c r="E1667" i="5"/>
  <c r="X1667" i="5" s="1"/>
  <c r="E1668" i="5"/>
  <c r="X1668" i="5" s="1"/>
  <c r="E1669" i="5"/>
  <c r="X1669" i="5" s="1"/>
  <c r="E1670" i="5"/>
  <c r="X1670" i="5" s="1"/>
  <c r="E1671" i="5"/>
  <c r="X1671" i="5" s="1"/>
  <c r="E1672" i="5"/>
  <c r="X1672" i="5" s="1"/>
  <c r="E1673" i="5"/>
  <c r="X1673" i="5" s="1"/>
  <c r="E1674" i="5"/>
  <c r="X1674" i="5" s="1"/>
  <c r="E1675" i="5"/>
  <c r="X1675" i="5" s="1"/>
  <c r="E1676" i="5"/>
  <c r="X1676" i="5" s="1"/>
  <c r="E1677" i="5"/>
  <c r="X1677" i="5" s="1"/>
  <c r="E1678" i="5"/>
  <c r="X1678" i="5" s="1"/>
  <c r="E1679" i="5"/>
  <c r="X1679" i="5" s="1"/>
  <c r="E1680" i="5"/>
  <c r="X1680" i="5" s="1"/>
  <c r="E1681" i="5"/>
  <c r="X1681" i="5" s="1"/>
  <c r="E1682" i="5"/>
  <c r="X1682" i="5" s="1"/>
  <c r="E1683" i="5"/>
  <c r="X1683" i="5" s="1"/>
  <c r="E1684" i="5"/>
  <c r="X1684" i="5" s="1"/>
  <c r="E1685" i="5"/>
  <c r="X1685" i="5" s="1"/>
  <c r="E1686" i="5"/>
  <c r="X1686" i="5" s="1"/>
  <c r="E1687" i="5"/>
  <c r="X1687" i="5" s="1"/>
  <c r="E1688" i="5"/>
  <c r="X1688" i="5" s="1"/>
  <c r="E1689" i="5"/>
  <c r="X1689" i="5" s="1"/>
  <c r="E1690" i="5"/>
  <c r="X1690" i="5" s="1"/>
  <c r="E1691" i="5"/>
  <c r="X1691" i="5" s="1"/>
  <c r="E1692" i="5"/>
  <c r="X1692" i="5" s="1"/>
  <c r="E1693" i="5"/>
  <c r="X1693" i="5" s="1"/>
  <c r="E1694" i="5"/>
  <c r="X1694" i="5" s="1"/>
  <c r="E1695" i="5"/>
  <c r="X1695" i="5" s="1"/>
  <c r="E1696" i="5"/>
  <c r="X1696" i="5" s="1"/>
  <c r="E1697" i="5"/>
  <c r="X1697" i="5" s="1"/>
  <c r="E1698" i="5"/>
  <c r="X1698" i="5" s="1"/>
  <c r="E1699" i="5"/>
  <c r="X1699" i="5" s="1"/>
  <c r="E1700" i="5"/>
  <c r="X1700" i="5" s="1"/>
  <c r="E1701" i="5"/>
  <c r="X1701" i="5" s="1"/>
  <c r="E1702" i="5"/>
  <c r="X1702" i="5" s="1"/>
  <c r="E1703" i="5"/>
  <c r="X1703" i="5" s="1"/>
  <c r="E1704" i="5"/>
  <c r="X1704" i="5" s="1"/>
  <c r="E1705" i="5"/>
  <c r="X1705" i="5" s="1"/>
  <c r="E1706" i="5"/>
  <c r="X1706" i="5" s="1"/>
  <c r="E1707" i="5"/>
  <c r="X1707" i="5" s="1"/>
  <c r="E1708" i="5"/>
  <c r="X1708" i="5" s="1"/>
  <c r="E1709" i="5"/>
  <c r="X1709" i="5" s="1"/>
  <c r="E1710" i="5"/>
  <c r="X1710" i="5" s="1"/>
  <c r="E1711" i="5"/>
  <c r="X1711" i="5" s="1"/>
  <c r="E1712" i="5"/>
  <c r="X1712" i="5" s="1"/>
  <c r="E1713" i="5"/>
  <c r="X1713" i="5" s="1"/>
  <c r="E1714" i="5"/>
  <c r="X1714" i="5" s="1"/>
  <c r="E1715" i="5"/>
  <c r="X1715" i="5" s="1"/>
  <c r="E1716" i="5"/>
  <c r="X1716" i="5" s="1"/>
  <c r="E1717" i="5"/>
  <c r="X1717" i="5" s="1"/>
  <c r="E1718" i="5"/>
  <c r="X1718" i="5" s="1"/>
  <c r="E1719" i="5"/>
  <c r="X1719" i="5" s="1"/>
  <c r="E1720" i="5"/>
  <c r="X1720" i="5" s="1"/>
  <c r="E1721" i="5"/>
  <c r="X1721" i="5" s="1"/>
  <c r="E1722" i="5"/>
  <c r="X1722" i="5" s="1"/>
  <c r="E1723" i="5"/>
  <c r="X1723" i="5" s="1"/>
  <c r="E1724" i="5"/>
  <c r="X1724" i="5" s="1"/>
  <c r="E1725" i="5"/>
  <c r="X1725" i="5" s="1"/>
  <c r="E1726" i="5"/>
  <c r="X1726" i="5" s="1"/>
  <c r="E1727" i="5"/>
  <c r="X1727" i="5" s="1"/>
  <c r="E1728" i="5"/>
  <c r="X1728" i="5" s="1"/>
  <c r="E1729" i="5"/>
  <c r="X1729" i="5" s="1"/>
  <c r="E1730" i="5"/>
  <c r="X1730" i="5" s="1"/>
  <c r="E1731" i="5"/>
  <c r="X1731" i="5" s="1"/>
  <c r="E1732" i="5"/>
  <c r="X1732" i="5" s="1"/>
  <c r="E1733" i="5"/>
  <c r="X1733" i="5" s="1"/>
  <c r="E1734" i="5"/>
  <c r="X1734" i="5" s="1"/>
  <c r="E1735" i="5"/>
  <c r="X1735" i="5" s="1"/>
  <c r="E1736" i="5"/>
  <c r="X1736" i="5" s="1"/>
  <c r="E1737" i="5"/>
  <c r="X1737" i="5" s="1"/>
  <c r="E1738" i="5"/>
  <c r="X1738" i="5" s="1"/>
  <c r="E1739" i="5"/>
  <c r="X1739" i="5" s="1"/>
  <c r="E1740" i="5"/>
  <c r="X1740" i="5" s="1"/>
  <c r="E1741" i="5"/>
  <c r="X1741" i="5" s="1"/>
  <c r="E1742" i="5"/>
  <c r="X1742" i="5" s="1"/>
  <c r="E1743" i="5"/>
  <c r="X1743" i="5" s="1"/>
  <c r="E1744" i="5"/>
  <c r="X1744" i="5" s="1"/>
  <c r="E1745" i="5"/>
  <c r="X1745" i="5" s="1"/>
  <c r="E1746" i="5"/>
  <c r="X1746" i="5" s="1"/>
  <c r="E1747" i="5"/>
  <c r="X1747" i="5" s="1"/>
  <c r="E1748" i="5"/>
  <c r="X1748" i="5" s="1"/>
  <c r="E1749" i="5"/>
  <c r="X1749" i="5" s="1"/>
  <c r="E1750" i="5"/>
  <c r="X1750" i="5" s="1"/>
  <c r="E1751" i="5"/>
  <c r="X1751" i="5" s="1"/>
  <c r="E1752" i="5"/>
  <c r="X1752" i="5" s="1"/>
  <c r="E1753" i="5"/>
  <c r="X1753" i="5" s="1"/>
  <c r="E1754" i="5"/>
  <c r="X1754" i="5" s="1"/>
  <c r="E1755" i="5"/>
  <c r="X1755" i="5" s="1"/>
  <c r="E1756" i="5"/>
  <c r="X1756" i="5" s="1"/>
  <c r="E1757" i="5"/>
  <c r="X1757" i="5" s="1"/>
  <c r="E1758" i="5"/>
  <c r="X1758" i="5" s="1"/>
  <c r="E1759" i="5"/>
  <c r="X1759" i="5" s="1"/>
  <c r="E1760" i="5"/>
  <c r="X1760" i="5" s="1"/>
  <c r="E1761" i="5"/>
  <c r="X1761" i="5" s="1"/>
  <c r="E1762" i="5"/>
  <c r="X1762" i="5" s="1"/>
  <c r="E1763" i="5"/>
  <c r="X1763" i="5" s="1"/>
  <c r="E1764" i="5"/>
  <c r="X1764" i="5" s="1"/>
  <c r="E1765" i="5"/>
  <c r="X1765" i="5" s="1"/>
  <c r="E1766" i="5"/>
  <c r="X1766" i="5" s="1"/>
  <c r="E1767" i="5"/>
  <c r="X1767" i="5" s="1"/>
  <c r="E1768" i="5"/>
  <c r="X1768" i="5" s="1"/>
  <c r="E1769" i="5"/>
  <c r="X1769" i="5" s="1"/>
  <c r="E1770" i="5"/>
  <c r="X1770" i="5" s="1"/>
  <c r="E1771" i="5"/>
  <c r="X1771" i="5" s="1"/>
  <c r="E1772" i="5"/>
  <c r="X1772" i="5" s="1"/>
  <c r="E1773" i="5"/>
  <c r="X1773" i="5" s="1"/>
  <c r="E1774" i="5"/>
  <c r="X1774" i="5" s="1"/>
  <c r="E1775" i="5"/>
  <c r="X1775" i="5" s="1"/>
  <c r="E1776" i="5"/>
  <c r="X1776" i="5" s="1"/>
  <c r="E1777" i="5"/>
  <c r="X1777" i="5" s="1"/>
  <c r="E1778" i="5"/>
  <c r="X1778" i="5" s="1"/>
  <c r="E1779" i="5"/>
  <c r="X1779" i="5" s="1"/>
  <c r="E1780" i="5"/>
  <c r="X1780" i="5" s="1"/>
  <c r="E1781" i="5"/>
  <c r="X1781" i="5" s="1"/>
  <c r="E1782" i="5"/>
  <c r="X1782" i="5" s="1"/>
  <c r="E1783" i="5"/>
  <c r="X1783" i="5" s="1"/>
  <c r="E1784" i="5"/>
  <c r="X1784" i="5" s="1"/>
  <c r="E1785" i="5"/>
  <c r="X1785" i="5" s="1"/>
  <c r="E1786" i="5"/>
  <c r="X1786" i="5" s="1"/>
  <c r="E1787" i="5"/>
  <c r="X1787" i="5" s="1"/>
  <c r="E1788" i="5"/>
  <c r="X1788" i="5" s="1"/>
  <c r="E1789" i="5"/>
  <c r="X1789" i="5" s="1"/>
  <c r="E1790" i="5"/>
  <c r="X1790" i="5" s="1"/>
  <c r="E1791" i="5"/>
  <c r="X1791" i="5" s="1"/>
  <c r="E1792" i="5"/>
  <c r="X1792" i="5" s="1"/>
  <c r="E1793" i="5"/>
  <c r="X1793" i="5" s="1"/>
  <c r="E1794" i="5"/>
  <c r="X1794" i="5" s="1"/>
  <c r="E1795" i="5"/>
  <c r="X1795" i="5" s="1"/>
  <c r="E1796" i="5"/>
  <c r="X1796" i="5" s="1"/>
  <c r="E1797" i="5"/>
  <c r="X1797" i="5" s="1"/>
  <c r="E1798" i="5"/>
  <c r="X1798" i="5" s="1"/>
  <c r="E1799" i="5"/>
  <c r="X1799" i="5" s="1"/>
  <c r="E1800" i="5"/>
  <c r="X1800" i="5" s="1"/>
  <c r="E1801" i="5"/>
  <c r="X1801" i="5" s="1"/>
  <c r="E1802" i="5"/>
  <c r="X1802" i="5" s="1"/>
  <c r="E1803" i="5"/>
  <c r="X1803" i="5" s="1"/>
  <c r="E1804" i="5"/>
  <c r="X1804" i="5" s="1"/>
  <c r="E1805" i="5"/>
  <c r="X1805" i="5" s="1"/>
  <c r="E1806" i="5"/>
  <c r="X1806" i="5" s="1"/>
  <c r="E1807" i="5"/>
  <c r="X1807" i="5" s="1"/>
  <c r="E1808" i="5"/>
  <c r="X1808" i="5" s="1"/>
  <c r="E1809" i="5"/>
  <c r="X1809" i="5" s="1"/>
  <c r="E1810" i="5"/>
  <c r="X1810" i="5" s="1"/>
  <c r="E1811" i="5"/>
  <c r="X1811" i="5" s="1"/>
  <c r="E1812" i="5"/>
  <c r="X1812" i="5" s="1"/>
  <c r="E1813" i="5"/>
  <c r="X1813" i="5" s="1"/>
  <c r="E1814" i="5"/>
  <c r="X1814" i="5" s="1"/>
  <c r="E1815" i="5"/>
  <c r="X1815" i="5" s="1"/>
  <c r="E1816" i="5"/>
  <c r="X1816" i="5" s="1"/>
  <c r="E1817" i="5"/>
  <c r="X1817" i="5" s="1"/>
  <c r="E1818" i="5"/>
  <c r="X1818" i="5" s="1"/>
  <c r="E1819" i="5"/>
  <c r="X1819" i="5" s="1"/>
  <c r="E1820" i="5"/>
  <c r="X1820" i="5" s="1"/>
  <c r="E1821" i="5"/>
  <c r="X1821" i="5" s="1"/>
  <c r="E1822" i="5"/>
  <c r="X1822" i="5" s="1"/>
  <c r="E1823" i="5"/>
  <c r="X1823" i="5" s="1"/>
  <c r="E1824" i="5"/>
  <c r="X1824" i="5" s="1"/>
  <c r="E1825" i="5"/>
  <c r="X1825" i="5" s="1"/>
  <c r="E1826" i="5"/>
  <c r="X1826" i="5" s="1"/>
  <c r="E1827" i="5"/>
  <c r="X1827" i="5" s="1"/>
  <c r="E1828" i="5"/>
  <c r="X1828" i="5" s="1"/>
  <c r="E1829" i="5"/>
  <c r="X1829" i="5" s="1"/>
  <c r="E1830" i="5"/>
  <c r="X1830" i="5" s="1"/>
  <c r="E1831" i="5"/>
  <c r="X1831" i="5" s="1"/>
  <c r="E1832" i="5"/>
  <c r="X1832" i="5" s="1"/>
  <c r="E1833" i="5"/>
  <c r="X1833" i="5" s="1"/>
  <c r="E1834" i="5"/>
  <c r="X1834" i="5" s="1"/>
  <c r="E1835" i="5"/>
  <c r="X1835" i="5" s="1"/>
  <c r="E1836" i="5"/>
  <c r="X1836" i="5" s="1"/>
  <c r="E1837" i="5"/>
  <c r="X1837" i="5" s="1"/>
  <c r="E1838" i="5"/>
  <c r="X1838" i="5" s="1"/>
  <c r="E1839" i="5"/>
  <c r="X1839" i="5" s="1"/>
  <c r="E1840" i="5"/>
  <c r="X1840" i="5" s="1"/>
  <c r="E1841" i="5"/>
  <c r="X1841" i="5" s="1"/>
  <c r="E1842" i="5"/>
  <c r="X1842" i="5" s="1"/>
  <c r="E1843" i="5"/>
  <c r="X1843" i="5" s="1"/>
  <c r="E1844" i="5"/>
  <c r="X1844" i="5" s="1"/>
  <c r="E1845" i="5"/>
  <c r="X1845" i="5" s="1"/>
  <c r="E1846" i="5"/>
  <c r="X1846" i="5" s="1"/>
  <c r="E1847" i="5"/>
  <c r="X1847" i="5" s="1"/>
  <c r="E1848" i="5"/>
  <c r="X1848" i="5" s="1"/>
  <c r="E1849" i="5"/>
  <c r="X1849" i="5" s="1"/>
  <c r="E1850" i="5"/>
  <c r="X1850" i="5" s="1"/>
  <c r="E1851" i="5"/>
  <c r="X1851" i="5" s="1"/>
  <c r="E1852" i="5"/>
  <c r="X1852" i="5" s="1"/>
  <c r="E1853" i="5"/>
  <c r="X1853" i="5" s="1"/>
  <c r="E1854" i="5"/>
  <c r="X1854" i="5" s="1"/>
  <c r="E1855" i="5"/>
  <c r="X1855" i="5" s="1"/>
  <c r="E1856" i="5"/>
  <c r="X1856" i="5" s="1"/>
  <c r="E1857" i="5"/>
  <c r="X1857" i="5" s="1"/>
  <c r="E1858" i="5"/>
  <c r="X1858" i="5" s="1"/>
  <c r="E1859" i="5"/>
  <c r="X1859" i="5" s="1"/>
  <c r="E1860" i="5"/>
  <c r="X1860" i="5" s="1"/>
  <c r="E1861" i="5"/>
  <c r="X1861" i="5" s="1"/>
  <c r="E1862" i="5"/>
  <c r="X1862" i="5" s="1"/>
  <c r="E1863" i="5"/>
  <c r="X1863" i="5" s="1"/>
  <c r="E1864" i="5"/>
  <c r="X1864" i="5" s="1"/>
  <c r="E1865" i="5"/>
  <c r="X1865" i="5" s="1"/>
  <c r="E1866" i="5"/>
  <c r="X1866" i="5" s="1"/>
  <c r="E1867" i="5"/>
  <c r="X1867" i="5" s="1"/>
  <c r="E1868" i="5"/>
  <c r="X1868" i="5" s="1"/>
  <c r="E1869" i="5"/>
  <c r="X1869" i="5" s="1"/>
  <c r="E1870" i="5"/>
  <c r="X1870" i="5" s="1"/>
  <c r="E1871" i="5"/>
  <c r="X1871" i="5" s="1"/>
  <c r="E1872" i="5"/>
  <c r="X1872" i="5" s="1"/>
  <c r="E1873" i="5"/>
  <c r="X1873" i="5" s="1"/>
  <c r="E1874" i="5"/>
  <c r="X1874" i="5" s="1"/>
  <c r="E1875" i="5"/>
  <c r="X1875" i="5" s="1"/>
  <c r="E1876" i="5"/>
  <c r="X1876" i="5" s="1"/>
  <c r="E1877" i="5"/>
  <c r="X1877" i="5" s="1"/>
  <c r="E1878" i="5"/>
  <c r="X1878" i="5" s="1"/>
  <c r="E1879" i="5"/>
  <c r="X1879" i="5" s="1"/>
  <c r="E1880" i="5"/>
  <c r="X1880" i="5" s="1"/>
  <c r="E1881" i="5"/>
  <c r="X1881" i="5" s="1"/>
  <c r="E1882" i="5"/>
  <c r="X1882" i="5" s="1"/>
  <c r="E1883" i="5"/>
  <c r="X1883" i="5" s="1"/>
  <c r="E1884" i="5"/>
  <c r="X1884" i="5" s="1"/>
  <c r="E1885" i="5"/>
  <c r="X1885" i="5" s="1"/>
  <c r="E1886" i="5"/>
  <c r="X1886" i="5" s="1"/>
  <c r="E1887" i="5"/>
  <c r="X1887" i="5" s="1"/>
  <c r="E1888" i="5"/>
  <c r="X1888" i="5" s="1"/>
  <c r="E1889" i="5"/>
  <c r="X1889" i="5" s="1"/>
  <c r="E1890" i="5"/>
  <c r="X1890" i="5" s="1"/>
  <c r="E1891" i="5"/>
  <c r="X1891" i="5" s="1"/>
  <c r="E1892" i="5"/>
  <c r="X1892" i="5" s="1"/>
  <c r="E1893" i="5"/>
  <c r="X1893" i="5" s="1"/>
  <c r="E1894" i="5"/>
  <c r="X1894" i="5" s="1"/>
  <c r="E1895" i="5"/>
  <c r="X1895" i="5" s="1"/>
  <c r="E1896" i="5"/>
  <c r="X1896" i="5" s="1"/>
  <c r="E1897" i="5"/>
  <c r="X1897" i="5" s="1"/>
  <c r="E1898" i="5"/>
  <c r="X1898" i="5" s="1"/>
  <c r="E1899" i="5"/>
  <c r="X1899" i="5" s="1"/>
  <c r="E1900" i="5"/>
  <c r="X1900" i="5" s="1"/>
  <c r="E1901" i="5"/>
  <c r="X1901" i="5" s="1"/>
  <c r="E1902" i="5"/>
  <c r="X1902" i="5" s="1"/>
  <c r="E1903" i="5"/>
  <c r="X1903" i="5" s="1"/>
  <c r="E1904" i="5"/>
  <c r="X1904" i="5" s="1"/>
  <c r="E1905" i="5"/>
  <c r="X1905" i="5" s="1"/>
  <c r="E1906" i="5"/>
  <c r="X1906" i="5" s="1"/>
  <c r="E1907" i="5"/>
  <c r="X1907" i="5" s="1"/>
  <c r="E1908" i="5"/>
  <c r="X1908" i="5" s="1"/>
  <c r="E1909" i="5"/>
  <c r="X1909" i="5" s="1"/>
  <c r="E1910" i="5"/>
  <c r="X1910" i="5" s="1"/>
  <c r="E1911" i="5"/>
  <c r="X1911" i="5" s="1"/>
  <c r="E1912" i="5"/>
  <c r="X1912" i="5" s="1"/>
  <c r="E1913" i="5"/>
  <c r="X1913" i="5" s="1"/>
  <c r="E1914" i="5"/>
  <c r="X1914" i="5" s="1"/>
  <c r="E1915" i="5"/>
  <c r="X1915" i="5" s="1"/>
  <c r="E1916" i="5"/>
  <c r="X1916" i="5" s="1"/>
  <c r="E1917" i="5"/>
  <c r="X1917" i="5" s="1"/>
  <c r="E1918" i="5"/>
  <c r="X1918" i="5" s="1"/>
  <c r="E1919" i="5"/>
  <c r="X1919" i="5" s="1"/>
  <c r="E1920" i="5"/>
  <c r="X1920" i="5" s="1"/>
  <c r="E1921" i="5"/>
  <c r="X1921" i="5" s="1"/>
  <c r="E1922" i="5"/>
  <c r="X1922" i="5" s="1"/>
  <c r="E1923" i="5"/>
  <c r="X1923" i="5" s="1"/>
  <c r="E1924" i="5"/>
  <c r="X1924" i="5" s="1"/>
  <c r="E1925" i="5"/>
  <c r="X1925" i="5" s="1"/>
  <c r="E1926" i="5"/>
  <c r="X1926" i="5" s="1"/>
  <c r="E1927" i="5"/>
  <c r="X1927" i="5" s="1"/>
  <c r="E1928" i="5"/>
  <c r="X1928" i="5" s="1"/>
  <c r="E1929" i="5"/>
  <c r="X1929" i="5" s="1"/>
  <c r="E1930" i="5"/>
  <c r="X1930" i="5" s="1"/>
  <c r="E1931" i="5"/>
  <c r="X1931" i="5" s="1"/>
  <c r="E1932" i="5"/>
  <c r="X1932" i="5" s="1"/>
  <c r="E1933" i="5"/>
  <c r="X1933" i="5" s="1"/>
  <c r="E1934" i="5"/>
  <c r="X1934" i="5" s="1"/>
  <c r="E1935" i="5"/>
  <c r="X1935" i="5" s="1"/>
  <c r="E1936" i="5"/>
  <c r="X1936" i="5" s="1"/>
  <c r="E1937" i="5"/>
  <c r="X1937" i="5" s="1"/>
  <c r="E1938" i="5"/>
  <c r="X1938" i="5" s="1"/>
  <c r="E1939" i="5"/>
  <c r="X1939" i="5" s="1"/>
  <c r="E1940" i="5"/>
  <c r="X1940" i="5" s="1"/>
  <c r="E1941" i="5"/>
  <c r="X1941" i="5" s="1"/>
  <c r="E1942" i="5"/>
  <c r="X1942" i="5" s="1"/>
  <c r="E1943" i="5"/>
  <c r="X1943" i="5" s="1"/>
  <c r="E1944" i="5"/>
  <c r="X1944" i="5" s="1"/>
  <c r="E1945" i="5"/>
  <c r="X1945" i="5" s="1"/>
  <c r="E1946" i="5"/>
  <c r="X1946" i="5" s="1"/>
  <c r="E1947" i="5"/>
  <c r="X1947" i="5" s="1"/>
  <c r="E1948" i="5"/>
  <c r="X1948" i="5" s="1"/>
  <c r="E1949" i="5"/>
  <c r="X1949" i="5" s="1"/>
  <c r="E1950" i="5"/>
  <c r="X1950" i="5" s="1"/>
  <c r="E1951" i="5"/>
  <c r="X1951" i="5" s="1"/>
  <c r="E1952" i="5"/>
  <c r="X1952" i="5" s="1"/>
  <c r="E1953" i="5"/>
  <c r="X1953" i="5" s="1"/>
  <c r="E1954" i="5"/>
  <c r="X1954" i="5" s="1"/>
  <c r="E1955" i="5"/>
  <c r="X1955" i="5" s="1"/>
  <c r="E1956" i="5"/>
  <c r="X1956" i="5" s="1"/>
  <c r="E1957" i="5"/>
  <c r="X1957" i="5" s="1"/>
  <c r="E1958" i="5"/>
  <c r="X1958" i="5" s="1"/>
  <c r="E1959" i="5"/>
  <c r="X1959" i="5" s="1"/>
  <c r="E1960" i="5"/>
  <c r="X1960" i="5" s="1"/>
  <c r="E1961" i="5"/>
  <c r="X1961" i="5" s="1"/>
  <c r="E1962" i="5"/>
  <c r="X1962" i="5" s="1"/>
  <c r="E1963" i="5"/>
  <c r="X1963" i="5" s="1"/>
  <c r="E1964" i="5"/>
  <c r="X1964" i="5" s="1"/>
  <c r="E1965" i="5"/>
  <c r="X1965" i="5" s="1"/>
  <c r="E1966" i="5"/>
  <c r="X1966" i="5" s="1"/>
  <c r="E1967" i="5"/>
  <c r="X1967" i="5" s="1"/>
  <c r="E1968" i="5"/>
  <c r="X1968" i="5" s="1"/>
  <c r="E1969" i="5"/>
  <c r="X1969" i="5" s="1"/>
  <c r="E1970" i="5"/>
  <c r="X1970" i="5" s="1"/>
  <c r="E1971" i="5"/>
  <c r="X1971" i="5" s="1"/>
  <c r="E1972" i="5"/>
  <c r="X1972" i="5" s="1"/>
  <c r="E1973" i="5"/>
  <c r="X1973" i="5" s="1"/>
  <c r="E1974" i="5"/>
  <c r="X1974" i="5" s="1"/>
  <c r="E1975" i="5"/>
  <c r="X1975" i="5" s="1"/>
  <c r="E1976" i="5"/>
  <c r="X1976" i="5" s="1"/>
  <c r="E1977" i="5"/>
  <c r="X1977" i="5" s="1"/>
  <c r="E1978" i="5"/>
  <c r="X1978" i="5" s="1"/>
  <c r="E1979" i="5"/>
  <c r="X1979" i="5" s="1"/>
  <c r="E1980" i="5"/>
  <c r="X1980" i="5" s="1"/>
  <c r="E1981" i="5"/>
  <c r="X1981" i="5" s="1"/>
  <c r="E1982" i="5"/>
  <c r="X1982" i="5" s="1"/>
  <c r="E1983" i="5"/>
  <c r="X1983" i="5" s="1"/>
  <c r="E1984" i="5"/>
  <c r="X1984" i="5" s="1"/>
  <c r="E1985" i="5"/>
  <c r="X1985" i="5" s="1"/>
  <c r="E1986" i="5"/>
  <c r="X1986" i="5" s="1"/>
  <c r="E1987" i="5"/>
  <c r="X1987" i="5" s="1"/>
  <c r="E1988" i="5"/>
  <c r="X1988" i="5" s="1"/>
  <c r="E1989" i="5"/>
  <c r="X1989" i="5" s="1"/>
  <c r="E1990" i="5"/>
  <c r="X1990" i="5" s="1"/>
  <c r="E1991" i="5"/>
  <c r="X1991" i="5" s="1"/>
  <c r="E1992" i="5"/>
  <c r="X1992" i="5" s="1"/>
  <c r="E1993" i="5"/>
  <c r="X1993" i="5" s="1"/>
  <c r="E1994" i="5"/>
  <c r="X1994" i="5" s="1"/>
  <c r="E1995" i="5"/>
  <c r="X1995" i="5" s="1"/>
  <c r="E1996" i="5"/>
  <c r="X1996" i="5" s="1"/>
  <c r="E1997" i="5"/>
  <c r="X1997" i="5" s="1"/>
  <c r="E1998" i="5"/>
  <c r="X1998" i="5" s="1"/>
  <c r="E1999" i="5"/>
  <c r="X1999" i="5" s="1"/>
  <c r="E2000" i="5"/>
  <c r="X2000" i="5" s="1"/>
  <c r="E2001" i="5"/>
  <c r="X2001" i="5" s="1"/>
  <c r="E2002" i="5"/>
  <c r="X2002" i="5" s="1"/>
  <c r="E2003" i="5"/>
  <c r="X2003" i="5" s="1"/>
  <c r="E2004" i="5"/>
  <c r="X2004" i="5" s="1"/>
  <c r="E2005" i="5"/>
  <c r="X2005" i="5" s="1"/>
  <c r="E2006" i="5"/>
  <c r="X2006" i="5" s="1"/>
  <c r="E2007" i="5"/>
  <c r="X2007" i="5" s="1"/>
  <c r="E2008" i="5"/>
  <c r="X2008" i="5" s="1"/>
  <c r="E2009" i="5"/>
  <c r="X2009" i="5" s="1"/>
  <c r="E2010" i="5"/>
  <c r="X2010" i="5" s="1"/>
  <c r="E2011" i="5"/>
  <c r="X2011" i="5" s="1"/>
  <c r="E2012" i="5"/>
  <c r="X2012" i="5" s="1"/>
  <c r="E2013" i="5"/>
  <c r="X2013" i="5" s="1"/>
  <c r="E2014" i="5"/>
  <c r="X2014" i="5" s="1"/>
  <c r="E2015" i="5"/>
  <c r="X2015" i="5" s="1"/>
  <c r="E2016" i="5"/>
  <c r="X2016" i="5" s="1"/>
  <c r="E2017" i="5"/>
  <c r="X2017" i="5" s="1"/>
  <c r="E2018" i="5"/>
  <c r="X2018" i="5" s="1"/>
  <c r="E2019" i="5"/>
  <c r="X2019" i="5" s="1"/>
  <c r="E2020" i="5"/>
  <c r="X2020" i="5" s="1"/>
  <c r="E2021" i="5"/>
  <c r="X2021" i="5" s="1"/>
  <c r="E2022" i="5"/>
  <c r="X2022" i="5" s="1"/>
  <c r="E2023" i="5"/>
  <c r="X2023" i="5" s="1"/>
  <c r="E2024" i="5"/>
  <c r="X2024" i="5" s="1"/>
  <c r="E2025" i="5"/>
  <c r="X2025" i="5" s="1"/>
  <c r="E2026" i="5"/>
  <c r="X2026" i="5" s="1"/>
  <c r="E2027" i="5"/>
  <c r="X2027" i="5" s="1"/>
  <c r="E2028" i="5"/>
  <c r="X2028" i="5" s="1"/>
  <c r="E2029" i="5"/>
  <c r="X2029" i="5" s="1"/>
  <c r="E2030" i="5"/>
  <c r="X2030" i="5" s="1"/>
  <c r="E2031" i="5"/>
  <c r="X2031" i="5" s="1"/>
  <c r="E2032" i="5"/>
  <c r="X2032" i="5" s="1"/>
  <c r="E2033" i="5"/>
  <c r="X2033" i="5" s="1"/>
  <c r="E2034" i="5"/>
  <c r="X2034" i="5" s="1"/>
  <c r="E2035" i="5"/>
  <c r="X2035" i="5" s="1"/>
  <c r="E2036" i="5"/>
  <c r="X2036" i="5" s="1"/>
  <c r="E2037" i="5"/>
  <c r="X2037" i="5" s="1"/>
  <c r="E2038" i="5"/>
  <c r="X2038" i="5" s="1"/>
  <c r="E2039" i="5"/>
  <c r="X2039" i="5" s="1"/>
  <c r="E2040" i="5"/>
  <c r="X2040" i="5" s="1"/>
  <c r="E2041" i="5"/>
  <c r="X2041" i="5" s="1"/>
  <c r="E2042" i="5"/>
  <c r="X2042" i="5" s="1"/>
  <c r="E2043" i="5"/>
  <c r="X2043" i="5" s="1"/>
  <c r="E2044" i="5"/>
  <c r="X2044" i="5" s="1"/>
  <c r="E2045" i="5"/>
  <c r="X2045" i="5" s="1"/>
  <c r="E2046" i="5"/>
  <c r="X2046" i="5" s="1"/>
  <c r="E2047" i="5"/>
  <c r="X2047" i="5" s="1"/>
  <c r="E2048" i="5"/>
  <c r="X2048" i="5" s="1"/>
  <c r="E2049" i="5"/>
  <c r="X2049" i="5" s="1"/>
  <c r="E2050" i="5"/>
  <c r="X2050" i="5" s="1"/>
  <c r="E2051" i="5"/>
  <c r="X2051" i="5" s="1"/>
  <c r="E2052" i="5"/>
  <c r="X2052" i="5" s="1"/>
  <c r="E2053" i="5"/>
  <c r="X2053" i="5" s="1"/>
  <c r="E2054" i="5"/>
  <c r="X2054" i="5" s="1"/>
  <c r="E2055" i="5"/>
  <c r="X2055" i="5" s="1"/>
  <c r="E2056" i="5"/>
  <c r="X2056" i="5" s="1"/>
  <c r="E2057" i="5"/>
  <c r="X2057" i="5" s="1"/>
  <c r="E2058" i="5"/>
  <c r="X2058" i="5" s="1"/>
  <c r="E2059" i="5"/>
  <c r="X2059" i="5" s="1"/>
  <c r="E2060" i="5"/>
  <c r="X2060" i="5" s="1"/>
  <c r="E2061" i="5"/>
  <c r="X2061" i="5" s="1"/>
  <c r="E2062" i="5"/>
  <c r="X2062" i="5" s="1"/>
  <c r="E2063" i="5"/>
  <c r="X2063" i="5" s="1"/>
  <c r="E2064" i="5"/>
  <c r="X2064" i="5" s="1"/>
  <c r="E2065" i="5"/>
  <c r="X2065" i="5" s="1"/>
  <c r="E2066" i="5"/>
  <c r="X2066" i="5" s="1"/>
  <c r="E2067" i="5"/>
  <c r="X2067" i="5" s="1"/>
  <c r="E2068" i="5"/>
  <c r="X2068" i="5" s="1"/>
  <c r="E2069" i="5"/>
  <c r="X2069" i="5" s="1"/>
  <c r="E2070" i="5"/>
  <c r="X2070" i="5" s="1"/>
  <c r="E2071" i="5"/>
  <c r="X2071" i="5" s="1"/>
  <c r="E2072" i="5"/>
  <c r="X2072" i="5" s="1"/>
  <c r="E2073" i="5"/>
  <c r="X2073" i="5" s="1"/>
  <c r="E2074" i="5"/>
  <c r="X2074" i="5" s="1"/>
  <c r="E2075" i="5"/>
  <c r="X2075" i="5" s="1"/>
  <c r="E2076" i="5"/>
  <c r="X2076" i="5" s="1"/>
  <c r="E2077" i="5"/>
  <c r="X2077" i="5" s="1"/>
  <c r="E2078" i="5"/>
  <c r="X2078" i="5" s="1"/>
  <c r="E2079" i="5"/>
  <c r="X2079" i="5" s="1"/>
  <c r="E2080" i="5"/>
  <c r="X2080" i="5" s="1"/>
  <c r="E2081" i="5"/>
  <c r="X2081" i="5" s="1"/>
  <c r="E2082" i="5"/>
  <c r="X2082" i="5" s="1"/>
  <c r="E2083" i="5"/>
  <c r="X2083" i="5" s="1"/>
  <c r="E2084" i="5"/>
  <c r="X2084" i="5" s="1"/>
  <c r="E2085" i="5"/>
  <c r="X2085" i="5" s="1"/>
  <c r="E2086" i="5"/>
  <c r="X2086" i="5" s="1"/>
  <c r="E2087" i="5"/>
  <c r="X2087" i="5" s="1"/>
  <c r="E2088" i="5"/>
  <c r="X2088" i="5" s="1"/>
  <c r="E2089" i="5"/>
  <c r="X2089" i="5" s="1"/>
  <c r="E2090" i="5"/>
  <c r="X2090" i="5" s="1"/>
  <c r="E2091" i="5"/>
  <c r="X2091" i="5" s="1"/>
  <c r="E2092" i="5"/>
  <c r="X2092" i="5" s="1"/>
  <c r="E2093" i="5"/>
  <c r="X2093" i="5" s="1"/>
  <c r="E2094" i="5"/>
  <c r="X2094" i="5" s="1"/>
  <c r="E2095" i="5"/>
  <c r="X2095" i="5" s="1"/>
  <c r="E2096" i="5"/>
  <c r="X2096" i="5" s="1"/>
  <c r="E2097" i="5"/>
  <c r="X2097" i="5" s="1"/>
  <c r="E2098" i="5"/>
  <c r="X2098" i="5" s="1"/>
  <c r="E2099" i="5"/>
  <c r="X2099" i="5" s="1"/>
  <c r="E2100" i="5"/>
  <c r="X2100" i="5" s="1"/>
  <c r="E2101" i="5"/>
  <c r="X2101" i="5" s="1"/>
  <c r="E2102" i="5"/>
  <c r="X2102" i="5" s="1"/>
  <c r="E2103" i="5"/>
  <c r="X2103" i="5" s="1"/>
  <c r="E2104" i="5"/>
  <c r="X2104" i="5" s="1"/>
  <c r="E2105" i="5"/>
  <c r="X2105" i="5" s="1"/>
  <c r="E2106" i="5"/>
  <c r="X2106" i="5" s="1"/>
  <c r="E2107" i="5"/>
  <c r="X2107" i="5" s="1"/>
  <c r="E2108" i="5"/>
  <c r="X2108" i="5" s="1"/>
  <c r="E2109" i="5"/>
  <c r="X2109" i="5" s="1"/>
  <c r="E2110" i="5"/>
  <c r="X2110" i="5" s="1"/>
  <c r="E2111" i="5"/>
  <c r="X2111" i="5" s="1"/>
  <c r="E2112" i="5"/>
  <c r="X2112" i="5" s="1"/>
  <c r="E2113" i="5"/>
  <c r="X2113" i="5" s="1"/>
  <c r="E2114" i="5"/>
  <c r="X2114" i="5" s="1"/>
  <c r="E2115" i="5"/>
  <c r="X2115" i="5" s="1"/>
  <c r="E2116" i="5"/>
  <c r="X2116" i="5" s="1"/>
  <c r="E2117" i="5"/>
  <c r="X2117" i="5" s="1"/>
  <c r="E2118" i="5"/>
  <c r="X2118" i="5" s="1"/>
  <c r="E2119" i="5"/>
  <c r="X2119" i="5" s="1"/>
  <c r="E2120" i="5"/>
  <c r="X2120" i="5" s="1"/>
  <c r="E2121" i="5"/>
  <c r="X2121" i="5" s="1"/>
  <c r="E2122" i="5"/>
  <c r="X2122" i="5" s="1"/>
  <c r="E2123" i="5"/>
  <c r="X2123" i="5" s="1"/>
  <c r="E2124" i="5"/>
  <c r="X2124" i="5" s="1"/>
  <c r="E2125" i="5"/>
  <c r="X2125" i="5" s="1"/>
  <c r="E2126" i="5"/>
  <c r="X2126" i="5" s="1"/>
  <c r="E2127" i="5"/>
  <c r="X2127" i="5" s="1"/>
  <c r="E2128" i="5"/>
  <c r="X2128" i="5" s="1"/>
  <c r="E2129" i="5"/>
  <c r="X2129" i="5" s="1"/>
  <c r="E2130" i="5"/>
  <c r="X2130" i="5" s="1"/>
  <c r="E2131" i="5"/>
  <c r="X2131" i="5" s="1"/>
  <c r="E2132" i="5"/>
  <c r="X2132" i="5" s="1"/>
  <c r="E2133" i="5"/>
  <c r="X2133" i="5" s="1"/>
  <c r="E2134" i="5"/>
  <c r="X2134" i="5" s="1"/>
  <c r="E2135" i="5"/>
  <c r="X2135" i="5" s="1"/>
  <c r="E2136" i="5"/>
  <c r="X2136" i="5" s="1"/>
  <c r="E2137" i="5"/>
  <c r="X2137" i="5" s="1"/>
  <c r="E2138" i="5"/>
  <c r="X2138" i="5" s="1"/>
  <c r="E2139" i="5"/>
  <c r="X2139" i="5" s="1"/>
  <c r="E2140" i="5"/>
  <c r="X2140" i="5" s="1"/>
  <c r="E2141" i="5"/>
  <c r="X2141" i="5" s="1"/>
  <c r="E2142" i="5"/>
  <c r="X2142" i="5" s="1"/>
  <c r="E2143" i="5"/>
  <c r="X2143" i="5" s="1"/>
  <c r="E2144" i="5"/>
  <c r="X2144" i="5" s="1"/>
  <c r="E2145" i="5"/>
  <c r="X2145" i="5" s="1"/>
  <c r="E2146" i="5"/>
  <c r="X2146" i="5" s="1"/>
  <c r="E2147" i="5"/>
  <c r="X2147" i="5" s="1"/>
  <c r="E2148" i="5"/>
  <c r="X2148" i="5" s="1"/>
  <c r="E2149" i="5"/>
  <c r="X2149" i="5" s="1"/>
  <c r="E2150" i="5"/>
  <c r="X2150" i="5" s="1"/>
  <c r="E2151" i="5"/>
  <c r="X2151" i="5" s="1"/>
  <c r="E2152" i="5"/>
  <c r="X2152" i="5" s="1"/>
  <c r="E2153" i="5"/>
  <c r="X2153" i="5" s="1"/>
  <c r="E2154" i="5"/>
  <c r="X2154" i="5" s="1"/>
  <c r="E2155" i="5"/>
  <c r="X2155" i="5" s="1"/>
  <c r="E2156" i="5"/>
  <c r="X2156" i="5" s="1"/>
  <c r="E2157" i="5"/>
  <c r="X2157" i="5" s="1"/>
  <c r="E2158" i="5"/>
  <c r="X2158" i="5" s="1"/>
  <c r="E2159" i="5"/>
  <c r="X2159" i="5" s="1"/>
  <c r="E2160" i="5"/>
  <c r="X2160" i="5" s="1"/>
  <c r="E2161" i="5"/>
  <c r="X2161" i="5" s="1"/>
  <c r="E2162" i="5"/>
  <c r="X2162" i="5" s="1"/>
  <c r="E2163" i="5"/>
  <c r="X2163" i="5" s="1"/>
  <c r="E2164" i="5"/>
  <c r="X2164" i="5" s="1"/>
  <c r="E2165" i="5"/>
  <c r="X2165" i="5" s="1"/>
  <c r="E2166" i="5"/>
  <c r="X2166" i="5" s="1"/>
  <c r="E2167" i="5"/>
  <c r="X2167" i="5" s="1"/>
  <c r="E2168" i="5"/>
  <c r="X2168" i="5" s="1"/>
  <c r="E2169" i="5"/>
  <c r="X2169" i="5" s="1"/>
  <c r="E2170" i="5"/>
  <c r="X2170" i="5" s="1"/>
  <c r="E2171" i="5"/>
  <c r="X2171" i="5" s="1"/>
  <c r="E2172" i="5"/>
  <c r="X2172" i="5" s="1"/>
  <c r="E2173" i="5"/>
  <c r="X2173" i="5" s="1"/>
  <c r="E2174" i="5"/>
  <c r="X2174" i="5" s="1"/>
  <c r="E2175" i="5"/>
  <c r="X2175" i="5" s="1"/>
  <c r="E2176" i="5"/>
  <c r="X2176" i="5" s="1"/>
  <c r="E2177" i="5"/>
  <c r="X2177" i="5" s="1"/>
  <c r="E2178" i="5"/>
  <c r="X2178" i="5" s="1"/>
  <c r="E2179" i="5"/>
  <c r="X2179" i="5" s="1"/>
  <c r="E2180" i="5"/>
  <c r="X2180" i="5" s="1"/>
  <c r="E2181" i="5"/>
  <c r="X2181" i="5" s="1"/>
  <c r="E2182" i="5"/>
  <c r="X2182" i="5" s="1"/>
  <c r="E2183" i="5"/>
  <c r="X2183" i="5" s="1"/>
  <c r="E2184" i="5"/>
  <c r="X2184" i="5" s="1"/>
  <c r="E2185" i="5"/>
  <c r="X2185" i="5" s="1"/>
  <c r="E2186" i="5"/>
  <c r="X2186" i="5" s="1"/>
  <c r="E2187" i="5"/>
  <c r="X2187" i="5" s="1"/>
  <c r="E2188" i="5"/>
  <c r="X2188" i="5" s="1"/>
  <c r="E2189" i="5"/>
  <c r="X2189" i="5" s="1"/>
  <c r="E2190" i="5"/>
  <c r="X2190" i="5" s="1"/>
  <c r="E2191" i="5"/>
  <c r="X2191" i="5" s="1"/>
  <c r="E2192" i="5"/>
  <c r="X2192" i="5" s="1"/>
  <c r="E2193" i="5"/>
  <c r="X2193" i="5" s="1"/>
  <c r="E2194" i="5"/>
  <c r="X2194" i="5" s="1"/>
  <c r="E2195" i="5"/>
  <c r="X2195" i="5" s="1"/>
  <c r="E2196" i="5"/>
  <c r="X2196" i="5" s="1"/>
  <c r="E2197" i="5"/>
  <c r="X2197" i="5" s="1"/>
  <c r="E2198" i="5"/>
  <c r="X2198" i="5" s="1"/>
  <c r="E2199" i="5"/>
  <c r="X2199" i="5" s="1"/>
  <c r="E2200" i="5"/>
  <c r="X2200" i="5" s="1"/>
  <c r="E2201" i="5"/>
  <c r="X2201" i="5" s="1"/>
  <c r="E2202" i="5"/>
  <c r="X2202" i="5" s="1"/>
  <c r="E2203" i="5"/>
  <c r="X2203" i="5" s="1"/>
  <c r="E2204" i="5"/>
  <c r="X2204" i="5" s="1"/>
  <c r="E2205" i="5"/>
  <c r="X2205" i="5" s="1"/>
  <c r="E2206" i="5"/>
  <c r="X2206" i="5" s="1"/>
  <c r="E2207" i="5"/>
  <c r="X2207" i="5" s="1"/>
  <c r="E2208" i="5"/>
  <c r="X2208" i="5" s="1"/>
  <c r="E2209" i="5"/>
  <c r="X2209" i="5" s="1"/>
  <c r="E2210" i="5"/>
  <c r="X2210" i="5" s="1"/>
  <c r="E2211" i="5"/>
  <c r="X2211" i="5" s="1"/>
  <c r="E2212" i="5"/>
  <c r="X2212" i="5" s="1"/>
  <c r="E2213" i="5"/>
  <c r="X2213" i="5" s="1"/>
  <c r="E2214" i="5"/>
  <c r="X2214" i="5" s="1"/>
  <c r="E2215" i="5"/>
  <c r="X2215" i="5" s="1"/>
  <c r="E2216" i="5"/>
  <c r="X2216" i="5" s="1"/>
  <c r="E2217" i="5"/>
  <c r="X2217" i="5" s="1"/>
  <c r="E2218" i="5"/>
  <c r="X2218" i="5" s="1"/>
  <c r="E2219" i="5"/>
  <c r="X2219" i="5" s="1"/>
  <c r="E2220" i="5"/>
  <c r="X2220" i="5" s="1"/>
  <c r="E2221" i="5"/>
  <c r="X2221" i="5" s="1"/>
  <c r="E2222" i="5"/>
  <c r="X2222" i="5" s="1"/>
  <c r="E2223" i="5"/>
  <c r="X2223" i="5" s="1"/>
  <c r="E2224" i="5"/>
  <c r="X2224" i="5" s="1"/>
  <c r="E2225" i="5"/>
  <c r="X2225" i="5" s="1"/>
  <c r="E2226" i="5"/>
  <c r="X2226" i="5" s="1"/>
  <c r="E2227" i="5"/>
  <c r="X2227" i="5" s="1"/>
  <c r="E2228" i="5"/>
  <c r="X2228" i="5" s="1"/>
  <c r="E2229" i="5"/>
  <c r="X2229" i="5" s="1"/>
  <c r="E2230" i="5"/>
  <c r="X2230" i="5" s="1"/>
  <c r="E2231" i="5"/>
  <c r="X2231" i="5" s="1"/>
  <c r="E2232" i="5"/>
  <c r="X2232" i="5" s="1"/>
  <c r="E2233" i="5"/>
  <c r="X2233" i="5" s="1"/>
  <c r="E2234" i="5"/>
  <c r="X2234" i="5" s="1"/>
  <c r="E2235" i="5"/>
  <c r="X2235" i="5" s="1"/>
  <c r="E2236" i="5"/>
  <c r="X2236" i="5" s="1"/>
  <c r="E2237" i="5"/>
  <c r="X2237" i="5" s="1"/>
  <c r="E2238" i="5"/>
  <c r="X2238" i="5" s="1"/>
  <c r="E2239" i="5"/>
  <c r="X2239" i="5" s="1"/>
  <c r="E2240" i="5"/>
  <c r="X2240" i="5" s="1"/>
  <c r="E2241" i="5"/>
  <c r="X2241" i="5" s="1"/>
  <c r="E2242" i="5"/>
  <c r="X2242" i="5" s="1"/>
  <c r="E2243" i="5"/>
  <c r="X2243" i="5" s="1"/>
  <c r="E2244" i="5"/>
  <c r="X2244" i="5" s="1"/>
  <c r="E2245" i="5"/>
  <c r="X2245" i="5" s="1"/>
  <c r="E2246" i="5"/>
  <c r="X2246" i="5" s="1"/>
  <c r="E2247" i="5"/>
  <c r="X2247" i="5" s="1"/>
  <c r="E2248" i="5"/>
  <c r="X2248" i="5" s="1"/>
  <c r="E2249" i="5"/>
  <c r="X2249" i="5" s="1"/>
  <c r="E2250" i="5"/>
  <c r="X2250" i="5" s="1"/>
  <c r="E2251" i="5"/>
  <c r="X2251" i="5" s="1"/>
  <c r="E2252" i="5"/>
  <c r="X2252" i="5" s="1"/>
  <c r="E2253" i="5"/>
  <c r="X2253" i="5" s="1"/>
  <c r="E2254" i="5"/>
  <c r="X2254" i="5" s="1"/>
  <c r="E2255" i="5"/>
  <c r="X2255" i="5" s="1"/>
  <c r="E2256" i="5"/>
  <c r="X2256" i="5" s="1"/>
  <c r="E2257" i="5"/>
  <c r="X2257" i="5" s="1"/>
  <c r="E2258" i="5"/>
  <c r="X2258" i="5" s="1"/>
  <c r="E2259" i="5"/>
  <c r="X2259" i="5" s="1"/>
  <c r="E2260" i="5"/>
  <c r="X2260" i="5" s="1"/>
  <c r="E2261" i="5"/>
  <c r="X2261" i="5" s="1"/>
  <c r="E2262" i="5"/>
  <c r="X2262" i="5" s="1"/>
  <c r="E2263" i="5"/>
  <c r="X2263" i="5" s="1"/>
  <c r="E2264" i="5"/>
  <c r="X2264" i="5" s="1"/>
  <c r="E2265" i="5"/>
  <c r="X2265" i="5" s="1"/>
  <c r="E2266" i="5"/>
  <c r="X2266" i="5" s="1"/>
  <c r="E2267" i="5"/>
  <c r="X2267" i="5" s="1"/>
  <c r="E2268" i="5"/>
  <c r="X2268" i="5" s="1"/>
  <c r="E2269" i="5"/>
  <c r="X2269" i="5" s="1"/>
  <c r="E2270" i="5"/>
  <c r="X2270" i="5" s="1"/>
  <c r="E2271" i="5"/>
  <c r="X2271" i="5" s="1"/>
  <c r="E2272" i="5"/>
  <c r="X2272" i="5" s="1"/>
  <c r="E2273" i="5"/>
  <c r="X2273" i="5" s="1"/>
  <c r="E2274" i="5"/>
  <c r="X2274" i="5" s="1"/>
  <c r="E2275" i="5"/>
  <c r="X2275" i="5" s="1"/>
  <c r="E2276" i="5"/>
  <c r="X2276" i="5" s="1"/>
  <c r="E2277" i="5"/>
  <c r="X2277" i="5" s="1"/>
  <c r="E2278" i="5"/>
  <c r="X2278" i="5" s="1"/>
  <c r="E2279" i="5"/>
  <c r="X2279" i="5" s="1"/>
  <c r="E2280" i="5"/>
  <c r="X2280" i="5" s="1"/>
  <c r="E2281" i="5"/>
  <c r="X2281" i="5" s="1"/>
  <c r="E2282" i="5"/>
  <c r="X2282" i="5" s="1"/>
  <c r="E2283" i="5"/>
  <c r="X2283" i="5" s="1"/>
  <c r="E2284" i="5"/>
  <c r="X2284" i="5" s="1"/>
  <c r="E2285" i="5"/>
  <c r="X2285" i="5" s="1"/>
  <c r="E2286" i="5"/>
  <c r="X2286" i="5" s="1"/>
  <c r="E2287" i="5"/>
  <c r="X2287" i="5" s="1"/>
  <c r="E2288" i="5"/>
  <c r="X2288" i="5" s="1"/>
  <c r="E2289" i="5"/>
  <c r="X2289" i="5" s="1"/>
  <c r="E2290" i="5"/>
  <c r="X2290" i="5" s="1"/>
  <c r="E2291" i="5"/>
  <c r="X2291" i="5" s="1"/>
  <c r="E2292" i="5"/>
  <c r="X2292" i="5" s="1"/>
  <c r="E2293" i="5"/>
  <c r="X2293" i="5" s="1"/>
  <c r="E2294" i="5"/>
  <c r="X2294" i="5" s="1"/>
  <c r="E2295" i="5"/>
  <c r="X2295" i="5" s="1"/>
  <c r="E2296" i="5"/>
  <c r="X2296" i="5" s="1"/>
  <c r="E2297" i="5"/>
  <c r="X2297" i="5" s="1"/>
  <c r="E2298" i="5"/>
  <c r="X2298" i="5" s="1"/>
  <c r="E2299" i="5"/>
  <c r="X2299" i="5" s="1"/>
  <c r="E2300" i="5"/>
  <c r="X2300" i="5" s="1"/>
  <c r="E2301" i="5"/>
  <c r="X2301" i="5" s="1"/>
  <c r="E2302" i="5"/>
  <c r="X2302" i="5" s="1"/>
  <c r="E2303" i="5"/>
  <c r="X2303" i="5" s="1"/>
  <c r="E2304" i="5"/>
  <c r="X2304" i="5" s="1"/>
  <c r="E2305" i="5"/>
  <c r="X2305" i="5" s="1"/>
  <c r="E2306" i="5"/>
  <c r="X2306" i="5" s="1"/>
  <c r="E2307" i="5"/>
  <c r="X2307" i="5" s="1"/>
  <c r="E2308" i="5"/>
  <c r="X2308" i="5" s="1"/>
  <c r="E2309" i="5"/>
  <c r="X2309" i="5" s="1"/>
  <c r="E2310" i="5"/>
  <c r="X2310" i="5" s="1"/>
  <c r="E2311" i="5"/>
  <c r="X2311" i="5" s="1"/>
  <c r="E2312" i="5"/>
  <c r="X2312" i="5" s="1"/>
  <c r="E2313" i="5"/>
  <c r="X2313" i="5" s="1"/>
  <c r="E2314" i="5"/>
  <c r="X2314" i="5" s="1"/>
  <c r="E2315" i="5"/>
  <c r="X2315" i="5" s="1"/>
  <c r="E2316" i="5"/>
  <c r="X2316" i="5" s="1"/>
  <c r="E2317" i="5"/>
  <c r="X2317" i="5" s="1"/>
  <c r="E2318" i="5"/>
  <c r="X2318" i="5" s="1"/>
  <c r="E2319" i="5"/>
  <c r="X2319" i="5" s="1"/>
  <c r="E2320" i="5"/>
  <c r="X2320" i="5" s="1"/>
  <c r="E2321" i="5"/>
  <c r="X2321" i="5" s="1"/>
  <c r="E2322" i="5"/>
  <c r="X2322" i="5" s="1"/>
  <c r="E2323" i="5"/>
  <c r="X2323" i="5" s="1"/>
  <c r="E2324" i="5"/>
  <c r="X2324" i="5" s="1"/>
  <c r="E2325" i="5"/>
  <c r="X2325" i="5" s="1"/>
  <c r="E2326" i="5"/>
  <c r="X2326" i="5" s="1"/>
  <c r="E2327" i="5"/>
  <c r="X2327" i="5" s="1"/>
  <c r="E2328" i="5"/>
  <c r="X2328" i="5" s="1"/>
  <c r="E2329" i="5"/>
  <c r="X2329" i="5" s="1"/>
  <c r="E2330" i="5"/>
  <c r="X2330" i="5" s="1"/>
  <c r="E2331" i="5"/>
  <c r="X2331" i="5" s="1"/>
  <c r="E2332" i="5"/>
  <c r="X2332" i="5" s="1"/>
  <c r="E2333" i="5"/>
  <c r="X2333" i="5" s="1"/>
  <c r="E2334" i="5"/>
  <c r="X2334" i="5" s="1"/>
  <c r="E2335" i="5"/>
  <c r="X2335" i="5" s="1"/>
  <c r="E2336" i="5"/>
  <c r="X2336" i="5" s="1"/>
  <c r="E2337" i="5"/>
  <c r="X2337" i="5" s="1"/>
  <c r="E2338" i="5"/>
  <c r="X2338" i="5" s="1"/>
  <c r="E2339" i="5"/>
  <c r="X2339" i="5" s="1"/>
  <c r="E2340" i="5"/>
  <c r="X2340" i="5" s="1"/>
  <c r="E2341" i="5"/>
  <c r="X2341" i="5" s="1"/>
  <c r="E2342" i="5"/>
  <c r="X2342" i="5" s="1"/>
  <c r="E2343" i="5"/>
  <c r="X2343" i="5" s="1"/>
  <c r="E2344" i="5"/>
  <c r="X2344" i="5" s="1"/>
  <c r="E2345" i="5"/>
  <c r="X2345" i="5" s="1"/>
  <c r="E2346" i="5"/>
  <c r="X2346" i="5" s="1"/>
  <c r="E2347" i="5"/>
  <c r="X2347" i="5" s="1"/>
  <c r="E2348" i="5"/>
  <c r="X2348" i="5" s="1"/>
  <c r="E2349" i="5"/>
  <c r="X2349" i="5" s="1"/>
  <c r="E2350" i="5"/>
  <c r="X2350" i="5" s="1"/>
  <c r="E2351" i="5"/>
  <c r="X2351" i="5" s="1"/>
  <c r="E2352" i="5"/>
  <c r="X2352" i="5" s="1"/>
  <c r="E2353" i="5"/>
  <c r="X2353" i="5" s="1"/>
  <c r="E2354" i="5"/>
  <c r="X2354" i="5" s="1"/>
  <c r="E2355" i="5"/>
  <c r="X2355" i="5" s="1"/>
  <c r="E2356" i="5"/>
  <c r="X2356" i="5" s="1"/>
  <c r="E2357" i="5"/>
  <c r="X2357" i="5" s="1"/>
  <c r="E2358" i="5"/>
  <c r="X2358" i="5" s="1"/>
  <c r="E2359" i="5"/>
  <c r="X2359" i="5" s="1"/>
  <c r="E2360" i="5"/>
  <c r="X2360" i="5" s="1"/>
  <c r="E2361" i="5"/>
  <c r="X2361" i="5" s="1"/>
  <c r="E2362" i="5"/>
  <c r="X2362" i="5" s="1"/>
  <c r="E2363" i="5"/>
  <c r="X2363" i="5" s="1"/>
  <c r="E2364" i="5"/>
  <c r="X2364" i="5" s="1"/>
  <c r="E2365" i="5"/>
  <c r="X2365" i="5" s="1"/>
  <c r="E2366" i="5"/>
  <c r="X2366" i="5" s="1"/>
  <c r="E2367" i="5"/>
  <c r="X2367" i="5" s="1"/>
  <c r="E2368" i="5"/>
  <c r="X2368" i="5" s="1"/>
  <c r="E2369" i="5"/>
  <c r="X2369" i="5" s="1"/>
  <c r="E2370" i="5"/>
  <c r="X2370" i="5" s="1"/>
  <c r="E2371" i="5"/>
  <c r="X2371" i="5" s="1"/>
  <c r="E2372" i="5"/>
  <c r="X2372" i="5" s="1"/>
  <c r="E2373" i="5"/>
  <c r="X2373" i="5" s="1"/>
  <c r="E2374" i="5"/>
  <c r="X2374" i="5" s="1"/>
  <c r="E2375" i="5"/>
  <c r="X2375" i="5" s="1"/>
  <c r="E2376" i="5"/>
  <c r="X2376" i="5" s="1"/>
  <c r="E2377" i="5"/>
  <c r="X2377" i="5" s="1"/>
  <c r="E2378" i="5"/>
  <c r="X2378" i="5" s="1"/>
  <c r="E2379" i="5"/>
  <c r="X2379" i="5" s="1"/>
  <c r="E2380" i="5"/>
  <c r="X2380" i="5" s="1"/>
  <c r="E2381" i="5"/>
  <c r="X2381" i="5" s="1"/>
  <c r="E2382" i="5"/>
  <c r="X2382" i="5" s="1"/>
  <c r="E2383" i="5"/>
  <c r="X2383" i="5" s="1"/>
  <c r="E2384" i="5"/>
  <c r="X2384" i="5" s="1"/>
  <c r="E2385" i="5"/>
  <c r="X2385" i="5" s="1"/>
  <c r="E2386" i="5"/>
  <c r="X2386" i="5" s="1"/>
  <c r="E2387" i="5"/>
  <c r="X2387" i="5" s="1"/>
  <c r="E2388" i="5"/>
  <c r="X2388" i="5" s="1"/>
  <c r="E2389" i="5"/>
  <c r="X2389" i="5" s="1"/>
  <c r="E2390" i="5"/>
  <c r="X2390" i="5" s="1"/>
  <c r="E2391" i="5"/>
  <c r="X2391" i="5" s="1"/>
  <c r="E2392" i="5"/>
  <c r="X2392" i="5" s="1"/>
  <c r="E2393" i="5"/>
  <c r="X2393" i="5" s="1"/>
  <c r="E2394" i="5"/>
  <c r="X2394" i="5" s="1"/>
  <c r="E2395" i="5"/>
  <c r="X2395" i="5" s="1"/>
  <c r="E2396" i="5"/>
  <c r="X2396" i="5" s="1"/>
  <c r="E2397" i="5"/>
  <c r="X2397" i="5" s="1"/>
  <c r="E2398" i="5"/>
  <c r="X2398" i="5" s="1"/>
  <c r="E2399" i="5"/>
  <c r="X2399" i="5" s="1"/>
  <c r="E2400" i="5"/>
  <c r="X2400" i="5" s="1"/>
  <c r="E2401" i="5"/>
  <c r="X2401" i="5" s="1"/>
  <c r="E2402" i="5"/>
  <c r="X2402" i="5" s="1"/>
  <c r="E2403" i="5"/>
  <c r="X2403" i="5" s="1"/>
  <c r="E2404" i="5"/>
  <c r="X2404" i="5" s="1"/>
  <c r="E2405" i="5"/>
  <c r="X2405" i="5" s="1"/>
  <c r="E2406" i="5"/>
  <c r="X2406" i="5" s="1"/>
  <c r="E2407" i="5"/>
  <c r="X2407" i="5" s="1"/>
  <c r="E2408" i="5"/>
  <c r="X2408" i="5" s="1"/>
  <c r="E2409" i="5"/>
  <c r="X2409" i="5" s="1"/>
  <c r="E2410" i="5"/>
  <c r="X2410" i="5" s="1"/>
  <c r="E2411" i="5"/>
  <c r="X2411" i="5" s="1"/>
  <c r="E2412" i="5"/>
  <c r="X2412" i="5" s="1"/>
  <c r="E2413" i="5"/>
  <c r="X2413" i="5" s="1"/>
  <c r="E2414" i="5"/>
  <c r="X2414" i="5" s="1"/>
  <c r="E2415" i="5"/>
  <c r="X2415" i="5" s="1"/>
  <c r="E2416" i="5"/>
  <c r="X2416" i="5" s="1"/>
  <c r="E2417" i="5"/>
  <c r="X2417" i="5" s="1"/>
  <c r="E2418" i="5"/>
  <c r="X2418" i="5" s="1"/>
  <c r="E2419" i="5"/>
  <c r="X2419" i="5" s="1"/>
  <c r="E2420" i="5"/>
  <c r="X2420" i="5" s="1"/>
  <c r="E2421" i="5"/>
  <c r="X2421" i="5" s="1"/>
  <c r="E2422" i="5"/>
  <c r="X2422" i="5" s="1"/>
  <c r="E2423" i="5"/>
  <c r="X2423" i="5" s="1"/>
  <c r="E2424" i="5"/>
  <c r="X2424" i="5" s="1"/>
  <c r="E2425" i="5"/>
  <c r="X2425" i="5" s="1"/>
  <c r="E2426" i="5"/>
  <c r="X2426" i="5" s="1"/>
  <c r="E2427" i="5"/>
  <c r="X2427" i="5" s="1"/>
  <c r="E2428" i="5"/>
  <c r="X2428" i="5" s="1"/>
  <c r="E2429" i="5"/>
  <c r="X2429" i="5" s="1"/>
  <c r="E2430" i="5"/>
  <c r="X2430" i="5" s="1"/>
  <c r="E2431" i="5"/>
  <c r="X2431" i="5" s="1"/>
  <c r="E2432" i="5"/>
  <c r="X2432" i="5" s="1"/>
  <c r="E2433" i="5"/>
  <c r="X2433" i="5" s="1"/>
  <c r="E2434" i="5"/>
  <c r="X2434" i="5" s="1"/>
  <c r="E2435" i="5"/>
  <c r="X2435" i="5" s="1"/>
  <c r="E2436" i="5"/>
  <c r="X2436" i="5" s="1"/>
  <c r="E2437" i="5"/>
  <c r="X2437" i="5" s="1"/>
  <c r="E2438" i="5"/>
  <c r="X2438" i="5" s="1"/>
  <c r="E2439" i="5"/>
  <c r="X2439" i="5" s="1"/>
  <c r="E2440" i="5"/>
  <c r="X2440" i="5" s="1"/>
  <c r="E2441" i="5"/>
  <c r="X2441" i="5" s="1"/>
  <c r="E2442" i="5"/>
  <c r="X2442" i="5" s="1"/>
  <c r="E2443" i="5"/>
  <c r="X2443" i="5" s="1"/>
  <c r="E2444" i="5"/>
  <c r="X2444" i="5" s="1"/>
  <c r="E2445" i="5"/>
  <c r="X2445" i="5" s="1"/>
  <c r="E2446" i="5"/>
  <c r="X2446" i="5" s="1"/>
  <c r="E2447" i="5"/>
  <c r="X2447" i="5" s="1"/>
  <c r="E2448" i="5"/>
  <c r="X2448" i="5" s="1"/>
  <c r="E2449" i="5"/>
  <c r="X2449" i="5" s="1"/>
  <c r="E2450" i="5"/>
  <c r="X2450" i="5" s="1"/>
  <c r="E2451" i="5"/>
  <c r="X2451" i="5" s="1"/>
  <c r="E2452" i="5"/>
  <c r="X2452" i="5" s="1"/>
  <c r="E2453" i="5"/>
  <c r="X2453" i="5" s="1"/>
  <c r="E2454" i="5"/>
  <c r="X2454" i="5" s="1"/>
  <c r="E2455" i="5"/>
  <c r="X2455" i="5" s="1"/>
  <c r="E2456" i="5"/>
  <c r="X2456" i="5" s="1"/>
  <c r="E2457" i="5"/>
  <c r="X2457" i="5" s="1"/>
  <c r="E2458" i="5"/>
  <c r="X2458" i="5" s="1"/>
  <c r="E2459" i="5"/>
  <c r="X2459" i="5" s="1"/>
  <c r="E2460" i="5"/>
  <c r="X2460" i="5" s="1"/>
  <c r="E2461" i="5"/>
  <c r="X2461" i="5" s="1"/>
  <c r="E2462" i="5"/>
  <c r="X2462" i="5" s="1"/>
  <c r="E2463" i="5"/>
  <c r="X2463" i="5" s="1"/>
  <c r="E2464" i="5"/>
  <c r="X2464" i="5" s="1"/>
  <c r="E2465" i="5"/>
  <c r="X2465" i="5" s="1"/>
  <c r="E2466" i="5"/>
  <c r="X2466" i="5" s="1"/>
  <c r="E2467" i="5"/>
  <c r="X2467" i="5" s="1"/>
  <c r="E2468" i="5"/>
  <c r="X2468" i="5" s="1"/>
  <c r="E2469" i="5"/>
  <c r="X2469" i="5" s="1"/>
  <c r="E2470" i="5"/>
  <c r="X2470" i="5" s="1"/>
  <c r="E2471" i="5"/>
  <c r="X2471" i="5" s="1"/>
  <c r="E2472" i="5"/>
  <c r="X2472" i="5" s="1"/>
  <c r="E2473" i="5"/>
  <c r="X2473" i="5" s="1"/>
  <c r="E2474" i="5"/>
  <c r="X2474" i="5" s="1"/>
  <c r="E2475" i="5"/>
  <c r="X2475" i="5" s="1"/>
  <c r="E2476" i="5"/>
  <c r="X2476" i="5" s="1"/>
  <c r="E2477" i="5"/>
  <c r="X2477" i="5" s="1"/>
  <c r="E2478" i="5"/>
  <c r="X2478" i="5" s="1"/>
  <c r="E2479" i="5"/>
  <c r="X2479" i="5" s="1"/>
  <c r="E2480" i="5"/>
  <c r="X2480" i="5" s="1"/>
  <c r="E2481" i="5"/>
  <c r="X2481" i="5" s="1"/>
  <c r="E2482" i="5"/>
  <c r="X2482" i="5" s="1"/>
  <c r="E2483" i="5"/>
  <c r="X2483" i="5" s="1"/>
  <c r="E2484" i="5"/>
  <c r="X2484" i="5" s="1"/>
  <c r="E2485" i="5"/>
  <c r="X2485" i="5" s="1"/>
  <c r="E2486" i="5"/>
  <c r="X2486" i="5" s="1"/>
  <c r="E2487" i="5"/>
  <c r="X2487" i="5" s="1"/>
  <c r="E2488" i="5"/>
  <c r="X2488" i="5" s="1"/>
  <c r="E2489" i="5"/>
  <c r="X2489" i="5" s="1"/>
  <c r="E2490" i="5"/>
  <c r="X2490" i="5" s="1"/>
  <c r="E2491" i="5"/>
  <c r="X2491" i="5" s="1"/>
  <c r="E2492" i="5"/>
  <c r="X2492" i="5" s="1"/>
  <c r="E2493" i="5"/>
  <c r="E2494" i="5"/>
  <c r="E2495" i="5"/>
  <c r="E2496" i="5"/>
  <c r="E2497" i="5"/>
  <c r="E2498" i="5"/>
  <c r="E2499" i="5"/>
  <c r="E2500" i="5"/>
  <c r="E2501" i="5"/>
  <c r="E2502" i="5"/>
  <c r="E2503" i="5"/>
  <c r="E2504" i="5"/>
  <c r="X2504" i="5" s="1"/>
  <c r="V6" i="5"/>
  <c r="R6" i="5" s="1"/>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B20" i="5"/>
  <c r="C20" i="5"/>
  <c r="V7" i="5"/>
  <c r="G7" i="5" s="1"/>
  <c r="V8" i="5"/>
  <c r="I8" i="5" s="1"/>
  <c r="V9" i="5"/>
  <c r="G9" i="5" s="1"/>
  <c r="V10" i="5"/>
  <c r="F10" i="5" s="1"/>
  <c r="V11" i="5"/>
  <c r="G11" i="5" s="1"/>
  <c r="C12" i="5"/>
  <c r="V12" i="5"/>
  <c r="C13" i="5"/>
  <c r="V13" i="5"/>
  <c r="C14" i="5"/>
  <c r="V14" i="5"/>
  <c r="C15" i="5"/>
  <c r="V15" i="5"/>
  <c r="C16" i="5"/>
  <c r="V16" i="5"/>
  <c r="C17" i="5"/>
  <c r="V17" i="5"/>
  <c r="C18" i="5"/>
  <c r="V18" i="5"/>
  <c r="C19" i="5"/>
  <c r="V19" i="5"/>
  <c r="V20" i="5"/>
  <c r="C21" i="5"/>
  <c r="V21" i="5"/>
  <c r="C22" i="5"/>
  <c r="V22" i="5"/>
  <c r="C23" i="5"/>
  <c r="V23" i="5"/>
  <c r="C24" i="5"/>
  <c r="V24" i="5"/>
  <c r="C25" i="5"/>
  <c r="V25" i="5"/>
  <c r="C26" i="5"/>
  <c r="V26" i="5"/>
  <c r="C27" i="5"/>
  <c r="V27" i="5"/>
  <c r="C28" i="5"/>
  <c r="V28" i="5"/>
  <c r="C29" i="5"/>
  <c r="V29" i="5"/>
  <c r="C30" i="5"/>
  <c r="V30" i="5"/>
  <c r="C31" i="5"/>
  <c r="V31" i="5"/>
  <c r="C32" i="5"/>
  <c r="V32" i="5"/>
  <c r="C33" i="5"/>
  <c r="V33" i="5"/>
  <c r="C34" i="5"/>
  <c r="V34" i="5"/>
  <c r="C35" i="5"/>
  <c r="V35" i="5"/>
  <c r="C36" i="5"/>
  <c r="V36" i="5"/>
  <c r="C37" i="5"/>
  <c r="V37" i="5"/>
  <c r="C38" i="5"/>
  <c r="V38" i="5"/>
  <c r="C39" i="5"/>
  <c r="V39" i="5"/>
  <c r="C40" i="5"/>
  <c r="V40" i="5"/>
  <c r="C41" i="5"/>
  <c r="V41" i="5"/>
  <c r="C42" i="5"/>
  <c r="V42" i="5"/>
  <c r="C43" i="5"/>
  <c r="V43" i="5"/>
  <c r="C44" i="5"/>
  <c r="V44" i="5"/>
  <c r="C45" i="5"/>
  <c r="V45" i="5"/>
  <c r="C46" i="5"/>
  <c r="V46" i="5"/>
  <c r="C47" i="5"/>
  <c r="V47" i="5"/>
  <c r="C48" i="5"/>
  <c r="V48" i="5"/>
  <c r="C49" i="5"/>
  <c r="V49" i="5"/>
  <c r="C50" i="5"/>
  <c r="V50" i="5"/>
  <c r="C51" i="5"/>
  <c r="V51" i="5"/>
  <c r="C52" i="5"/>
  <c r="V52" i="5"/>
  <c r="C53" i="5"/>
  <c r="V53" i="5"/>
  <c r="C54" i="5"/>
  <c r="V54" i="5"/>
  <c r="C55" i="5"/>
  <c r="V55" i="5"/>
  <c r="C56" i="5"/>
  <c r="V56" i="5"/>
  <c r="C57" i="5"/>
  <c r="V57" i="5"/>
  <c r="C58" i="5"/>
  <c r="V58" i="5"/>
  <c r="C59" i="5"/>
  <c r="V59" i="5"/>
  <c r="C60" i="5"/>
  <c r="V60" i="5"/>
  <c r="C61" i="5"/>
  <c r="V61" i="5"/>
  <c r="C62" i="5"/>
  <c r="V62" i="5"/>
  <c r="C63" i="5"/>
  <c r="V63" i="5"/>
  <c r="C64" i="5"/>
  <c r="V64" i="5"/>
  <c r="C65" i="5"/>
  <c r="V65" i="5"/>
  <c r="C66" i="5"/>
  <c r="V66" i="5"/>
  <c r="C67" i="5"/>
  <c r="V67" i="5"/>
  <c r="C68" i="5"/>
  <c r="V68" i="5"/>
  <c r="C69" i="5"/>
  <c r="V69" i="5"/>
  <c r="C70" i="5"/>
  <c r="V70" i="5"/>
  <c r="C71" i="5"/>
  <c r="V71" i="5"/>
  <c r="C72" i="5"/>
  <c r="V72" i="5"/>
  <c r="C73" i="5"/>
  <c r="V73" i="5"/>
  <c r="C74" i="5"/>
  <c r="V74" i="5"/>
  <c r="C75" i="5"/>
  <c r="V75" i="5"/>
  <c r="C76" i="5"/>
  <c r="V76" i="5"/>
  <c r="C77" i="5"/>
  <c r="V77" i="5"/>
  <c r="C78" i="5"/>
  <c r="V78" i="5"/>
  <c r="C79" i="5"/>
  <c r="V79" i="5"/>
  <c r="C80" i="5"/>
  <c r="V80" i="5"/>
  <c r="C81" i="5"/>
  <c r="V81" i="5"/>
  <c r="C82" i="5"/>
  <c r="V82" i="5"/>
  <c r="C83" i="5"/>
  <c r="V83" i="5"/>
  <c r="C84" i="5"/>
  <c r="V84" i="5"/>
  <c r="C85" i="5"/>
  <c r="V85" i="5"/>
  <c r="C86" i="5"/>
  <c r="V86" i="5"/>
  <c r="C87" i="5"/>
  <c r="V87" i="5"/>
  <c r="C88" i="5"/>
  <c r="V88" i="5"/>
  <c r="C89" i="5"/>
  <c r="V89" i="5"/>
  <c r="C90" i="5"/>
  <c r="V90" i="5"/>
  <c r="C91" i="5"/>
  <c r="V91" i="5"/>
  <c r="C92" i="5"/>
  <c r="V92" i="5"/>
  <c r="C93" i="5"/>
  <c r="V93" i="5"/>
  <c r="C94" i="5"/>
  <c r="V94" i="5"/>
  <c r="C95" i="5"/>
  <c r="V95" i="5"/>
  <c r="C96" i="5"/>
  <c r="V96" i="5"/>
  <c r="C97" i="5"/>
  <c r="V97" i="5"/>
  <c r="C98" i="5"/>
  <c r="V98" i="5"/>
  <c r="C99" i="5"/>
  <c r="V99" i="5"/>
  <c r="C100" i="5"/>
  <c r="V100" i="5"/>
  <c r="C101" i="5"/>
  <c r="V101" i="5"/>
  <c r="C102" i="5"/>
  <c r="V102" i="5"/>
  <c r="C103" i="5"/>
  <c r="V103" i="5"/>
  <c r="C104" i="5"/>
  <c r="V104" i="5"/>
  <c r="C105" i="5"/>
  <c r="V105" i="5"/>
  <c r="C106" i="5"/>
  <c r="V106" i="5"/>
  <c r="C107" i="5"/>
  <c r="V107" i="5"/>
  <c r="C108" i="5"/>
  <c r="V108" i="5"/>
  <c r="C109" i="5"/>
  <c r="V109" i="5"/>
  <c r="C110" i="5"/>
  <c r="V110" i="5"/>
  <c r="C111" i="5"/>
  <c r="V111" i="5"/>
  <c r="C112" i="5"/>
  <c r="V112" i="5"/>
  <c r="C113" i="5"/>
  <c r="V113" i="5"/>
  <c r="C114" i="5"/>
  <c r="V114" i="5"/>
  <c r="C115" i="5"/>
  <c r="V115" i="5"/>
  <c r="C116" i="5"/>
  <c r="V116" i="5"/>
  <c r="C117" i="5"/>
  <c r="V117" i="5"/>
  <c r="C118" i="5"/>
  <c r="V118" i="5"/>
  <c r="C119" i="5"/>
  <c r="V119" i="5"/>
  <c r="C120" i="5"/>
  <c r="V120" i="5"/>
  <c r="C121" i="5"/>
  <c r="V121" i="5"/>
  <c r="C122" i="5"/>
  <c r="V122" i="5"/>
  <c r="C123" i="5"/>
  <c r="V123" i="5"/>
  <c r="C124" i="5"/>
  <c r="V124" i="5"/>
  <c r="C125" i="5"/>
  <c r="V125" i="5"/>
  <c r="C126" i="5"/>
  <c r="V126" i="5"/>
  <c r="C127" i="5"/>
  <c r="V127" i="5"/>
  <c r="C128" i="5"/>
  <c r="V128" i="5"/>
  <c r="C129" i="5"/>
  <c r="V129" i="5"/>
  <c r="C130" i="5"/>
  <c r="V130" i="5"/>
  <c r="C131" i="5"/>
  <c r="V131" i="5"/>
  <c r="C132" i="5"/>
  <c r="V132" i="5"/>
  <c r="C133" i="5"/>
  <c r="V133" i="5"/>
  <c r="C134" i="5"/>
  <c r="V134" i="5"/>
  <c r="C135" i="5"/>
  <c r="V135" i="5"/>
  <c r="C136" i="5"/>
  <c r="V136" i="5"/>
  <c r="C137" i="5"/>
  <c r="V137" i="5"/>
  <c r="C138" i="5"/>
  <c r="V138" i="5"/>
  <c r="C139" i="5"/>
  <c r="V139" i="5"/>
  <c r="C140" i="5"/>
  <c r="V140" i="5"/>
  <c r="C141" i="5"/>
  <c r="V141" i="5"/>
  <c r="C142" i="5"/>
  <c r="V142" i="5"/>
  <c r="C143" i="5"/>
  <c r="V143" i="5"/>
  <c r="C144" i="5"/>
  <c r="V144" i="5"/>
  <c r="C145" i="5"/>
  <c r="V145" i="5"/>
  <c r="C146" i="5"/>
  <c r="V146" i="5"/>
  <c r="C147" i="5"/>
  <c r="V147" i="5"/>
  <c r="C148" i="5"/>
  <c r="V148" i="5"/>
  <c r="C149" i="5"/>
  <c r="V149" i="5"/>
  <c r="C150" i="5"/>
  <c r="V150" i="5"/>
  <c r="C151" i="5"/>
  <c r="V151" i="5"/>
  <c r="C152" i="5"/>
  <c r="V152" i="5"/>
  <c r="C153" i="5"/>
  <c r="V153" i="5"/>
  <c r="C154" i="5"/>
  <c r="V154" i="5"/>
  <c r="C155" i="5"/>
  <c r="V155" i="5"/>
  <c r="C156" i="5"/>
  <c r="V156" i="5"/>
  <c r="C157" i="5"/>
  <c r="V157" i="5"/>
  <c r="C158" i="5"/>
  <c r="V158" i="5"/>
  <c r="C159" i="5"/>
  <c r="V159" i="5"/>
  <c r="C160" i="5"/>
  <c r="V160" i="5"/>
  <c r="C161" i="5"/>
  <c r="V161" i="5"/>
  <c r="C162" i="5"/>
  <c r="V162" i="5"/>
  <c r="C163" i="5"/>
  <c r="V163" i="5"/>
  <c r="C164" i="5"/>
  <c r="V164" i="5"/>
  <c r="C165" i="5"/>
  <c r="V165" i="5"/>
  <c r="C166" i="5"/>
  <c r="V166" i="5"/>
  <c r="C167" i="5"/>
  <c r="V167" i="5"/>
  <c r="C168" i="5"/>
  <c r="V168" i="5"/>
  <c r="C169" i="5"/>
  <c r="V169" i="5"/>
  <c r="C170" i="5"/>
  <c r="V170" i="5"/>
  <c r="C171" i="5"/>
  <c r="V171" i="5"/>
  <c r="C172" i="5"/>
  <c r="V172" i="5"/>
  <c r="C173" i="5"/>
  <c r="V173" i="5"/>
  <c r="C174" i="5"/>
  <c r="V174" i="5"/>
  <c r="C175" i="5"/>
  <c r="V175" i="5"/>
  <c r="C176" i="5"/>
  <c r="V176" i="5"/>
  <c r="C177" i="5"/>
  <c r="V177" i="5"/>
  <c r="C178" i="5"/>
  <c r="V178" i="5"/>
  <c r="C179" i="5"/>
  <c r="V179" i="5"/>
  <c r="C180" i="5"/>
  <c r="V180" i="5"/>
  <c r="C181" i="5"/>
  <c r="V181" i="5"/>
  <c r="C182" i="5"/>
  <c r="V182" i="5"/>
  <c r="C183" i="5"/>
  <c r="V183" i="5"/>
  <c r="C184" i="5"/>
  <c r="V184" i="5"/>
  <c r="C185" i="5"/>
  <c r="V185" i="5"/>
  <c r="C186" i="5"/>
  <c r="V186" i="5"/>
  <c r="C187" i="5"/>
  <c r="V187" i="5"/>
  <c r="C188" i="5"/>
  <c r="V188" i="5"/>
  <c r="C189" i="5"/>
  <c r="V189" i="5"/>
  <c r="C190" i="5"/>
  <c r="V190" i="5"/>
  <c r="C191" i="5"/>
  <c r="V191" i="5"/>
  <c r="C192" i="5"/>
  <c r="V192" i="5"/>
  <c r="C193" i="5"/>
  <c r="V193" i="5"/>
  <c r="C194" i="5"/>
  <c r="V194" i="5"/>
  <c r="C195" i="5"/>
  <c r="V195" i="5"/>
  <c r="C196" i="5"/>
  <c r="V196" i="5"/>
  <c r="C197" i="5"/>
  <c r="V197" i="5"/>
  <c r="C198" i="5"/>
  <c r="V198" i="5"/>
  <c r="C199" i="5"/>
  <c r="V199" i="5"/>
  <c r="C200" i="5"/>
  <c r="V200" i="5"/>
  <c r="C201" i="5"/>
  <c r="V201" i="5"/>
  <c r="C202" i="5"/>
  <c r="V202" i="5"/>
  <c r="C203" i="5"/>
  <c r="V203" i="5"/>
  <c r="C204" i="5"/>
  <c r="V204" i="5"/>
  <c r="C205" i="5"/>
  <c r="V205" i="5"/>
  <c r="C206" i="5"/>
  <c r="V206" i="5"/>
  <c r="C207" i="5"/>
  <c r="V207" i="5"/>
  <c r="C208" i="5"/>
  <c r="V208" i="5"/>
  <c r="C209" i="5"/>
  <c r="V209" i="5"/>
  <c r="C210" i="5"/>
  <c r="V210" i="5"/>
  <c r="C211" i="5"/>
  <c r="V211" i="5"/>
  <c r="C212" i="5"/>
  <c r="V212" i="5"/>
  <c r="C213" i="5"/>
  <c r="V213" i="5"/>
  <c r="C214" i="5"/>
  <c r="V214" i="5"/>
  <c r="C215" i="5"/>
  <c r="V215" i="5"/>
  <c r="C216" i="5"/>
  <c r="V216" i="5"/>
  <c r="C217" i="5"/>
  <c r="V217" i="5"/>
  <c r="C218" i="5"/>
  <c r="V218" i="5"/>
  <c r="C219" i="5"/>
  <c r="V219" i="5"/>
  <c r="C220" i="5"/>
  <c r="V220" i="5"/>
  <c r="C221" i="5"/>
  <c r="V221" i="5"/>
  <c r="C222" i="5"/>
  <c r="V222" i="5"/>
  <c r="C223" i="5"/>
  <c r="V223" i="5"/>
  <c r="C224" i="5"/>
  <c r="V224" i="5"/>
  <c r="C225" i="5"/>
  <c r="V225" i="5"/>
  <c r="C226" i="5"/>
  <c r="V226" i="5"/>
  <c r="C227" i="5"/>
  <c r="V227" i="5"/>
  <c r="C228" i="5"/>
  <c r="V228" i="5"/>
  <c r="C229" i="5"/>
  <c r="V229" i="5"/>
  <c r="C230" i="5"/>
  <c r="V230" i="5"/>
  <c r="C231" i="5"/>
  <c r="V231" i="5"/>
  <c r="C232" i="5"/>
  <c r="V232" i="5"/>
  <c r="C233" i="5"/>
  <c r="V233" i="5"/>
  <c r="C234" i="5"/>
  <c r="V234" i="5"/>
  <c r="C235" i="5"/>
  <c r="V235" i="5"/>
  <c r="C236" i="5"/>
  <c r="V236" i="5"/>
  <c r="C237" i="5"/>
  <c r="V237" i="5"/>
  <c r="C238" i="5"/>
  <c r="V238" i="5"/>
  <c r="C239" i="5"/>
  <c r="V239" i="5"/>
  <c r="C240" i="5"/>
  <c r="V240" i="5"/>
  <c r="C241" i="5"/>
  <c r="V241" i="5"/>
  <c r="C242" i="5"/>
  <c r="V242" i="5"/>
  <c r="C243" i="5"/>
  <c r="V243" i="5"/>
  <c r="C244" i="5"/>
  <c r="V244" i="5"/>
  <c r="C245" i="5"/>
  <c r="V245" i="5"/>
  <c r="C246" i="5"/>
  <c r="V246" i="5"/>
  <c r="C247" i="5"/>
  <c r="V247" i="5"/>
  <c r="C248" i="5"/>
  <c r="V248" i="5"/>
  <c r="C249" i="5"/>
  <c r="V249" i="5"/>
  <c r="C250" i="5"/>
  <c r="V250" i="5"/>
  <c r="C251" i="5"/>
  <c r="V251" i="5"/>
  <c r="C252" i="5"/>
  <c r="V252" i="5"/>
  <c r="C253" i="5"/>
  <c r="V253" i="5"/>
  <c r="C254" i="5"/>
  <c r="V254" i="5"/>
  <c r="C255" i="5"/>
  <c r="V255" i="5"/>
  <c r="C256" i="5"/>
  <c r="V256" i="5"/>
  <c r="C257" i="5"/>
  <c r="V257" i="5"/>
  <c r="C258" i="5"/>
  <c r="V258" i="5"/>
  <c r="C259" i="5"/>
  <c r="V259" i="5"/>
  <c r="C260" i="5"/>
  <c r="V260" i="5"/>
  <c r="C261" i="5"/>
  <c r="V261" i="5"/>
  <c r="C262" i="5"/>
  <c r="V262" i="5"/>
  <c r="C263" i="5"/>
  <c r="V263" i="5"/>
  <c r="C264" i="5"/>
  <c r="V264" i="5"/>
  <c r="C265" i="5"/>
  <c r="V265" i="5"/>
  <c r="C266" i="5"/>
  <c r="V266" i="5"/>
  <c r="C267" i="5"/>
  <c r="V267" i="5"/>
  <c r="C268" i="5"/>
  <c r="V268" i="5"/>
  <c r="C269" i="5"/>
  <c r="V269" i="5"/>
  <c r="C270" i="5"/>
  <c r="V270" i="5"/>
  <c r="C271" i="5"/>
  <c r="V271" i="5"/>
  <c r="C272" i="5"/>
  <c r="V272" i="5"/>
  <c r="C273" i="5"/>
  <c r="V273" i="5"/>
  <c r="C274" i="5"/>
  <c r="V274" i="5"/>
  <c r="C275" i="5"/>
  <c r="V275" i="5"/>
  <c r="C276" i="5"/>
  <c r="V276" i="5"/>
  <c r="C277" i="5"/>
  <c r="V277" i="5"/>
  <c r="C278" i="5"/>
  <c r="V278" i="5"/>
  <c r="C279" i="5"/>
  <c r="V279" i="5"/>
  <c r="C280" i="5"/>
  <c r="V280" i="5"/>
  <c r="C281" i="5"/>
  <c r="V281" i="5"/>
  <c r="C282" i="5"/>
  <c r="V282" i="5"/>
  <c r="C283" i="5"/>
  <c r="V283" i="5"/>
  <c r="C284" i="5"/>
  <c r="V284" i="5"/>
  <c r="C285" i="5"/>
  <c r="V285" i="5"/>
  <c r="C286" i="5"/>
  <c r="V286" i="5"/>
  <c r="C287" i="5"/>
  <c r="V287" i="5"/>
  <c r="C288" i="5"/>
  <c r="V288" i="5"/>
  <c r="C289" i="5"/>
  <c r="V289" i="5"/>
  <c r="C290" i="5"/>
  <c r="V290" i="5"/>
  <c r="C291" i="5"/>
  <c r="V291" i="5"/>
  <c r="C292" i="5"/>
  <c r="V292" i="5"/>
  <c r="C293" i="5"/>
  <c r="V293" i="5"/>
  <c r="C294" i="5"/>
  <c r="V294" i="5"/>
  <c r="C295" i="5"/>
  <c r="V295" i="5"/>
  <c r="C296" i="5"/>
  <c r="V296" i="5"/>
  <c r="C297" i="5"/>
  <c r="V297" i="5"/>
  <c r="C298" i="5"/>
  <c r="V298" i="5"/>
  <c r="C299" i="5"/>
  <c r="V299" i="5"/>
  <c r="C300" i="5"/>
  <c r="V300" i="5"/>
  <c r="C301" i="5"/>
  <c r="V301" i="5"/>
  <c r="C302" i="5"/>
  <c r="V302" i="5"/>
  <c r="C303" i="5"/>
  <c r="V303" i="5"/>
  <c r="C304" i="5"/>
  <c r="V304" i="5"/>
  <c r="C305" i="5"/>
  <c r="V305" i="5"/>
  <c r="C306" i="5"/>
  <c r="V306" i="5"/>
  <c r="C307" i="5"/>
  <c r="V307" i="5"/>
  <c r="C308" i="5"/>
  <c r="V308" i="5"/>
  <c r="C309" i="5"/>
  <c r="V309" i="5"/>
  <c r="C310" i="5"/>
  <c r="V310" i="5"/>
  <c r="C311" i="5"/>
  <c r="V311" i="5"/>
  <c r="C312" i="5"/>
  <c r="V312" i="5"/>
  <c r="C313" i="5"/>
  <c r="V313" i="5"/>
  <c r="C314" i="5"/>
  <c r="V314" i="5"/>
  <c r="C315" i="5"/>
  <c r="V315" i="5"/>
  <c r="C316" i="5"/>
  <c r="V316" i="5"/>
  <c r="C317" i="5"/>
  <c r="V317" i="5"/>
  <c r="C318" i="5"/>
  <c r="V318" i="5"/>
  <c r="C319" i="5"/>
  <c r="V319" i="5"/>
  <c r="C320" i="5"/>
  <c r="V320" i="5"/>
  <c r="C321" i="5"/>
  <c r="V321" i="5"/>
  <c r="C322" i="5"/>
  <c r="V322" i="5"/>
  <c r="C323" i="5"/>
  <c r="V323" i="5"/>
  <c r="C324" i="5"/>
  <c r="V324" i="5"/>
  <c r="C325" i="5"/>
  <c r="V325" i="5"/>
  <c r="C326" i="5"/>
  <c r="V326" i="5"/>
  <c r="C327" i="5"/>
  <c r="V327" i="5"/>
  <c r="C328" i="5"/>
  <c r="V328" i="5"/>
  <c r="C329" i="5"/>
  <c r="V329" i="5"/>
  <c r="C330" i="5"/>
  <c r="V330" i="5"/>
  <c r="C331" i="5"/>
  <c r="V331" i="5"/>
  <c r="C332" i="5"/>
  <c r="V332" i="5"/>
  <c r="C333" i="5"/>
  <c r="V333" i="5"/>
  <c r="C334" i="5"/>
  <c r="V334" i="5"/>
  <c r="C335" i="5"/>
  <c r="V335" i="5"/>
  <c r="C336" i="5"/>
  <c r="V336" i="5"/>
  <c r="C337" i="5"/>
  <c r="V337" i="5"/>
  <c r="C338" i="5"/>
  <c r="V338" i="5"/>
  <c r="C339" i="5"/>
  <c r="V339" i="5"/>
  <c r="C340" i="5"/>
  <c r="V340" i="5"/>
  <c r="C341" i="5"/>
  <c r="V341" i="5"/>
  <c r="C342" i="5"/>
  <c r="V342" i="5"/>
  <c r="C343" i="5"/>
  <c r="V343" i="5"/>
  <c r="C344" i="5"/>
  <c r="V344" i="5"/>
  <c r="C345" i="5"/>
  <c r="V345" i="5"/>
  <c r="C346" i="5"/>
  <c r="V346" i="5"/>
  <c r="C347" i="5"/>
  <c r="V347" i="5"/>
  <c r="C348" i="5"/>
  <c r="V348" i="5"/>
  <c r="C349" i="5"/>
  <c r="V349" i="5"/>
  <c r="C350" i="5"/>
  <c r="V350" i="5"/>
  <c r="C351" i="5"/>
  <c r="V351" i="5"/>
  <c r="C352" i="5"/>
  <c r="V352" i="5"/>
  <c r="C353" i="5"/>
  <c r="V353" i="5"/>
  <c r="C354" i="5"/>
  <c r="V354" i="5"/>
  <c r="C355" i="5"/>
  <c r="V355" i="5"/>
  <c r="C356" i="5"/>
  <c r="V356" i="5"/>
  <c r="C357" i="5"/>
  <c r="V357" i="5"/>
  <c r="C358" i="5"/>
  <c r="V358" i="5"/>
  <c r="C359" i="5"/>
  <c r="V359" i="5"/>
  <c r="C360" i="5"/>
  <c r="V360" i="5"/>
  <c r="C361" i="5"/>
  <c r="V361" i="5"/>
  <c r="C362" i="5"/>
  <c r="V362" i="5"/>
  <c r="C363" i="5"/>
  <c r="V363" i="5"/>
  <c r="C364" i="5"/>
  <c r="V364" i="5"/>
  <c r="C365" i="5"/>
  <c r="V365" i="5"/>
  <c r="C366" i="5"/>
  <c r="V366" i="5"/>
  <c r="C367" i="5"/>
  <c r="V367" i="5"/>
  <c r="C368" i="5"/>
  <c r="V368" i="5"/>
  <c r="C369" i="5"/>
  <c r="V369" i="5"/>
  <c r="C370" i="5"/>
  <c r="V370" i="5"/>
  <c r="C371" i="5"/>
  <c r="V371" i="5"/>
  <c r="C372" i="5"/>
  <c r="V372" i="5"/>
  <c r="C373" i="5"/>
  <c r="V373" i="5"/>
  <c r="C374" i="5"/>
  <c r="V374" i="5"/>
  <c r="C375" i="5"/>
  <c r="V375" i="5"/>
  <c r="C376" i="5"/>
  <c r="V376" i="5"/>
  <c r="C377" i="5"/>
  <c r="V377" i="5"/>
  <c r="C378" i="5"/>
  <c r="V378" i="5"/>
  <c r="C379" i="5"/>
  <c r="V379" i="5"/>
  <c r="C380" i="5"/>
  <c r="V380" i="5"/>
  <c r="C381" i="5"/>
  <c r="V381" i="5"/>
  <c r="C382" i="5"/>
  <c r="V382" i="5"/>
  <c r="C383" i="5"/>
  <c r="V383" i="5"/>
  <c r="C384" i="5"/>
  <c r="V384" i="5"/>
  <c r="C385" i="5"/>
  <c r="V385" i="5"/>
  <c r="C386" i="5"/>
  <c r="V386" i="5"/>
  <c r="C387" i="5"/>
  <c r="V387" i="5"/>
  <c r="C388" i="5"/>
  <c r="V388" i="5"/>
  <c r="C389" i="5"/>
  <c r="V389" i="5"/>
  <c r="C390" i="5"/>
  <c r="V390" i="5"/>
  <c r="C391" i="5"/>
  <c r="V391" i="5"/>
  <c r="C392" i="5"/>
  <c r="V392" i="5"/>
  <c r="C393" i="5"/>
  <c r="V393" i="5"/>
  <c r="C394" i="5"/>
  <c r="V394" i="5"/>
  <c r="C395" i="5"/>
  <c r="V395" i="5"/>
  <c r="C396" i="5"/>
  <c r="V396" i="5"/>
  <c r="C397" i="5"/>
  <c r="V397" i="5"/>
  <c r="C398" i="5"/>
  <c r="V398" i="5"/>
  <c r="C399" i="5"/>
  <c r="V399" i="5"/>
  <c r="C400" i="5"/>
  <c r="V400" i="5"/>
  <c r="C401" i="5"/>
  <c r="V401" i="5"/>
  <c r="C402" i="5"/>
  <c r="V402" i="5"/>
  <c r="C403" i="5"/>
  <c r="V403" i="5"/>
  <c r="C404" i="5"/>
  <c r="V404" i="5"/>
  <c r="C405" i="5"/>
  <c r="V405" i="5"/>
  <c r="C406" i="5"/>
  <c r="V406" i="5"/>
  <c r="C407" i="5"/>
  <c r="V407" i="5"/>
  <c r="C408" i="5"/>
  <c r="V408" i="5"/>
  <c r="C409" i="5"/>
  <c r="V409" i="5"/>
  <c r="C410" i="5"/>
  <c r="V410" i="5"/>
  <c r="C411" i="5"/>
  <c r="V411" i="5"/>
  <c r="C412" i="5"/>
  <c r="V412" i="5"/>
  <c r="C413" i="5"/>
  <c r="V413" i="5"/>
  <c r="C414" i="5"/>
  <c r="V414" i="5"/>
  <c r="C415" i="5"/>
  <c r="V415" i="5"/>
  <c r="C416" i="5"/>
  <c r="V416" i="5"/>
  <c r="C417" i="5"/>
  <c r="V417" i="5"/>
  <c r="C418" i="5"/>
  <c r="V418" i="5"/>
  <c r="C419" i="5"/>
  <c r="V419" i="5"/>
  <c r="C420" i="5"/>
  <c r="V420" i="5"/>
  <c r="C421" i="5"/>
  <c r="V421" i="5"/>
  <c r="C422" i="5"/>
  <c r="V422" i="5"/>
  <c r="C423" i="5"/>
  <c r="V423" i="5"/>
  <c r="C424" i="5"/>
  <c r="V424" i="5"/>
  <c r="C425" i="5"/>
  <c r="V425" i="5"/>
  <c r="C426" i="5"/>
  <c r="V426" i="5"/>
  <c r="C427" i="5"/>
  <c r="V427" i="5"/>
  <c r="C428" i="5"/>
  <c r="V428" i="5"/>
  <c r="C429" i="5"/>
  <c r="V429" i="5"/>
  <c r="C430" i="5"/>
  <c r="V430" i="5"/>
  <c r="C431" i="5"/>
  <c r="V431" i="5"/>
  <c r="C432" i="5"/>
  <c r="V432" i="5"/>
  <c r="C433" i="5"/>
  <c r="V433" i="5"/>
  <c r="C434" i="5"/>
  <c r="V434" i="5"/>
  <c r="C435" i="5"/>
  <c r="V435" i="5"/>
  <c r="C436" i="5"/>
  <c r="V436" i="5"/>
  <c r="C437" i="5"/>
  <c r="V437" i="5"/>
  <c r="C438" i="5"/>
  <c r="V438" i="5"/>
  <c r="C439" i="5"/>
  <c r="V439" i="5"/>
  <c r="C440" i="5"/>
  <c r="V440" i="5"/>
  <c r="C441" i="5"/>
  <c r="V441" i="5"/>
  <c r="C442" i="5"/>
  <c r="V442" i="5"/>
  <c r="C443" i="5"/>
  <c r="V443" i="5"/>
  <c r="C444" i="5"/>
  <c r="V444" i="5"/>
  <c r="C445" i="5"/>
  <c r="V445" i="5"/>
  <c r="C446" i="5"/>
  <c r="V446" i="5"/>
  <c r="C447" i="5"/>
  <c r="V447" i="5"/>
  <c r="C448" i="5"/>
  <c r="V448" i="5"/>
  <c r="C449" i="5"/>
  <c r="V449" i="5"/>
  <c r="C450" i="5"/>
  <c r="V450" i="5"/>
  <c r="C451" i="5"/>
  <c r="V451" i="5"/>
  <c r="C452" i="5"/>
  <c r="V452" i="5"/>
  <c r="C453" i="5"/>
  <c r="V453" i="5"/>
  <c r="C454" i="5"/>
  <c r="V454" i="5"/>
  <c r="C455" i="5"/>
  <c r="V455" i="5"/>
  <c r="C456" i="5"/>
  <c r="V456" i="5"/>
  <c r="C457" i="5"/>
  <c r="V457" i="5"/>
  <c r="C458" i="5"/>
  <c r="V458" i="5"/>
  <c r="C459" i="5"/>
  <c r="V459" i="5"/>
  <c r="C460" i="5"/>
  <c r="V460" i="5"/>
  <c r="C461" i="5"/>
  <c r="V461" i="5"/>
  <c r="C462" i="5"/>
  <c r="V462" i="5"/>
  <c r="C463" i="5"/>
  <c r="V463" i="5"/>
  <c r="C464" i="5"/>
  <c r="V464" i="5"/>
  <c r="C465" i="5"/>
  <c r="V465" i="5"/>
  <c r="C466" i="5"/>
  <c r="V466" i="5"/>
  <c r="C467" i="5"/>
  <c r="V467" i="5"/>
  <c r="C468" i="5"/>
  <c r="V468" i="5"/>
  <c r="C469" i="5"/>
  <c r="V469" i="5"/>
  <c r="C470" i="5"/>
  <c r="V470" i="5"/>
  <c r="C471" i="5"/>
  <c r="V471" i="5"/>
  <c r="C472" i="5"/>
  <c r="V472" i="5"/>
  <c r="C473" i="5"/>
  <c r="V473" i="5"/>
  <c r="C474" i="5"/>
  <c r="V474" i="5"/>
  <c r="C475" i="5"/>
  <c r="V475" i="5"/>
  <c r="C476" i="5"/>
  <c r="V476" i="5"/>
  <c r="C477" i="5"/>
  <c r="V477" i="5"/>
  <c r="C478" i="5"/>
  <c r="V478" i="5"/>
  <c r="C479" i="5"/>
  <c r="V479" i="5"/>
  <c r="C480" i="5"/>
  <c r="V480" i="5"/>
  <c r="C481" i="5"/>
  <c r="V481" i="5"/>
  <c r="C482" i="5"/>
  <c r="V482" i="5"/>
  <c r="C483" i="5"/>
  <c r="V483" i="5"/>
  <c r="C484" i="5"/>
  <c r="V484" i="5"/>
  <c r="C485" i="5"/>
  <c r="V485" i="5"/>
  <c r="C486" i="5"/>
  <c r="V486" i="5"/>
  <c r="C487" i="5"/>
  <c r="V487" i="5"/>
  <c r="C488" i="5"/>
  <c r="V488" i="5"/>
  <c r="C489" i="5"/>
  <c r="V489" i="5"/>
  <c r="C490" i="5"/>
  <c r="V490" i="5"/>
  <c r="C491" i="5"/>
  <c r="V491" i="5"/>
  <c r="C492" i="5"/>
  <c r="V492" i="5"/>
  <c r="C493" i="5"/>
  <c r="V493" i="5"/>
  <c r="C494" i="5"/>
  <c r="V494" i="5"/>
  <c r="C495" i="5"/>
  <c r="V495" i="5"/>
  <c r="C496" i="5"/>
  <c r="V496" i="5"/>
  <c r="C497" i="5"/>
  <c r="V497" i="5"/>
  <c r="C498" i="5"/>
  <c r="V498" i="5"/>
  <c r="C499" i="5"/>
  <c r="V499" i="5"/>
  <c r="C500" i="5"/>
  <c r="V500" i="5"/>
  <c r="C501" i="5"/>
  <c r="V501" i="5"/>
  <c r="C502" i="5"/>
  <c r="V502" i="5"/>
  <c r="C503" i="5"/>
  <c r="V503" i="5"/>
  <c r="C504" i="5"/>
  <c r="V504" i="5"/>
  <c r="C505" i="5"/>
  <c r="V505" i="5"/>
  <c r="C506" i="5"/>
  <c r="V506" i="5"/>
  <c r="C507" i="5"/>
  <c r="V507" i="5"/>
  <c r="C508" i="5"/>
  <c r="V508" i="5"/>
  <c r="C509" i="5"/>
  <c r="V509" i="5"/>
  <c r="C510" i="5"/>
  <c r="V510" i="5"/>
  <c r="C511" i="5"/>
  <c r="V511" i="5"/>
  <c r="C512" i="5"/>
  <c r="V512" i="5"/>
  <c r="C513" i="5"/>
  <c r="V513" i="5"/>
  <c r="C514" i="5"/>
  <c r="V514" i="5"/>
  <c r="C515" i="5"/>
  <c r="V515" i="5"/>
  <c r="C516" i="5"/>
  <c r="V516" i="5"/>
  <c r="C517" i="5"/>
  <c r="V517" i="5"/>
  <c r="C518" i="5"/>
  <c r="V518" i="5"/>
  <c r="C519" i="5"/>
  <c r="V519" i="5"/>
  <c r="C520" i="5"/>
  <c r="V520" i="5"/>
  <c r="C521" i="5"/>
  <c r="V521" i="5"/>
  <c r="C522" i="5"/>
  <c r="V522" i="5"/>
  <c r="C523" i="5"/>
  <c r="V523" i="5"/>
  <c r="C524" i="5"/>
  <c r="V524" i="5"/>
  <c r="C525" i="5"/>
  <c r="V525" i="5"/>
  <c r="C526" i="5"/>
  <c r="V526" i="5"/>
  <c r="C527" i="5"/>
  <c r="V527" i="5"/>
  <c r="C528" i="5"/>
  <c r="V528" i="5"/>
  <c r="C529" i="5"/>
  <c r="V529" i="5"/>
  <c r="C530" i="5"/>
  <c r="V530" i="5"/>
  <c r="C531" i="5"/>
  <c r="V531" i="5"/>
  <c r="C532" i="5"/>
  <c r="V532" i="5"/>
  <c r="C533" i="5"/>
  <c r="V533" i="5"/>
  <c r="C534" i="5"/>
  <c r="V534" i="5"/>
  <c r="C535" i="5"/>
  <c r="V535" i="5"/>
  <c r="C536" i="5"/>
  <c r="V536" i="5"/>
  <c r="C537" i="5"/>
  <c r="V537" i="5"/>
  <c r="C538" i="5"/>
  <c r="V538" i="5"/>
  <c r="C539" i="5"/>
  <c r="V539" i="5"/>
  <c r="C540" i="5"/>
  <c r="V540" i="5"/>
  <c r="C541" i="5"/>
  <c r="V541" i="5"/>
  <c r="C542" i="5"/>
  <c r="V542" i="5"/>
  <c r="C543" i="5"/>
  <c r="V543" i="5"/>
  <c r="C544" i="5"/>
  <c r="V544" i="5"/>
  <c r="C545" i="5"/>
  <c r="V545" i="5"/>
  <c r="C546" i="5"/>
  <c r="V546" i="5"/>
  <c r="C547" i="5"/>
  <c r="V547" i="5"/>
  <c r="C548" i="5"/>
  <c r="V548" i="5"/>
  <c r="C549" i="5"/>
  <c r="V549" i="5"/>
  <c r="C550" i="5"/>
  <c r="V550" i="5"/>
  <c r="C551" i="5"/>
  <c r="V551" i="5"/>
  <c r="C552" i="5"/>
  <c r="V552" i="5"/>
  <c r="C553" i="5"/>
  <c r="V553" i="5"/>
  <c r="C554" i="5"/>
  <c r="V554" i="5"/>
  <c r="C555" i="5"/>
  <c r="V555" i="5"/>
  <c r="C556" i="5"/>
  <c r="V556" i="5"/>
  <c r="C557" i="5"/>
  <c r="V557" i="5"/>
  <c r="C558" i="5"/>
  <c r="V558" i="5"/>
  <c r="C559" i="5"/>
  <c r="V559" i="5"/>
  <c r="C560" i="5"/>
  <c r="V560" i="5"/>
  <c r="C561" i="5"/>
  <c r="V561" i="5"/>
  <c r="C562" i="5"/>
  <c r="V562" i="5"/>
  <c r="C563" i="5"/>
  <c r="V563" i="5"/>
  <c r="C564" i="5"/>
  <c r="V564" i="5"/>
  <c r="C565" i="5"/>
  <c r="V565" i="5"/>
  <c r="C566" i="5"/>
  <c r="V566" i="5"/>
  <c r="C567" i="5"/>
  <c r="V567" i="5"/>
  <c r="C568" i="5"/>
  <c r="V568" i="5"/>
  <c r="C569" i="5"/>
  <c r="V569" i="5"/>
  <c r="C570" i="5"/>
  <c r="V570" i="5"/>
  <c r="C571" i="5"/>
  <c r="V571" i="5"/>
  <c r="C572" i="5"/>
  <c r="V572" i="5"/>
  <c r="C573" i="5"/>
  <c r="V573" i="5"/>
  <c r="C574" i="5"/>
  <c r="V574" i="5"/>
  <c r="C575" i="5"/>
  <c r="V575" i="5"/>
  <c r="C576" i="5"/>
  <c r="V576" i="5"/>
  <c r="C577" i="5"/>
  <c r="V577" i="5"/>
  <c r="C578" i="5"/>
  <c r="V578" i="5"/>
  <c r="C579" i="5"/>
  <c r="V579" i="5"/>
  <c r="C580" i="5"/>
  <c r="V580" i="5"/>
  <c r="C581" i="5"/>
  <c r="V581" i="5"/>
  <c r="C582" i="5"/>
  <c r="V582" i="5"/>
  <c r="C583" i="5"/>
  <c r="V583" i="5"/>
  <c r="C584" i="5"/>
  <c r="V584" i="5"/>
  <c r="C585" i="5"/>
  <c r="V585" i="5"/>
  <c r="C586" i="5"/>
  <c r="V586" i="5"/>
  <c r="C587" i="5"/>
  <c r="V587" i="5"/>
  <c r="C588" i="5"/>
  <c r="V588" i="5"/>
  <c r="C589" i="5"/>
  <c r="V589" i="5"/>
  <c r="C590" i="5"/>
  <c r="V590" i="5"/>
  <c r="C591" i="5"/>
  <c r="V591" i="5"/>
  <c r="C592" i="5"/>
  <c r="V592" i="5"/>
  <c r="C593" i="5"/>
  <c r="V593" i="5"/>
  <c r="C594" i="5"/>
  <c r="V594" i="5"/>
  <c r="C595" i="5"/>
  <c r="V595" i="5"/>
  <c r="C596" i="5"/>
  <c r="V596" i="5"/>
  <c r="C597" i="5"/>
  <c r="V597" i="5"/>
  <c r="C598" i="5"/>
  <c r="V598" i="5"/>
  <c r="C599" i="5"/>
  <c r="V599" i="5"/>
  <c r="C600" i="5"/>
  <c r="V600" i="5"/>
  <c r="C601" i="5"/>
  <c r="V601" i="5"/>
  <c r="C602" i="5"/>
  <c r="V602" i="5"/>
  <c r="C603" i="5"/>
  <c r="V603" i="5"/>
  <c r="C604" i="5"/>
  <c r="V604" i="5"/>
  <c r="C605" i="5"/>
  <c r="V605" i="5"/>
  <c r="C606" i="5"/>
  <c r="V606" i="5"/>
  <c r="C607" i="5"/>
  <c r="V607" i="5"/>
  <c r="C608" i="5"/>
  <c r="V608" i="5"/>
  <c r="C609" i="5"/>
  <c r="V609" i="5"/>
  <c r="C610" i="5"/>
  <c r="V610" i="5"/>
  <c r="C611" i="5"/>
  <c r="V611" i="5"/>
  <c r="C612" i="5"/>
  <c r="V612" i="5"/>
  <c r="C613" i="5"/>
  <c r="V613" i="5"/>
  <c r="C614" i="5"/>
  <c r="V614" i="5"/>
  <c r="C615" i="5"/>
  <c r="V615" i="5"/>
  <c r="C616" i="5"/>
  <c r="V616" i="5"/>
  <c r="C617" i="5"/>
  <c r="V617" i="5"/>
  <c r="C618" i="5"/>
  <c r="V618" i="5"/>
  <c r="C619" i="5"/>
  <c r="V619" i="5"/>
  <c r="C620" i="5"/>
  <c r="V620" i="5"/>
  <c r="C621" i="5"/>
  <c r="V621" i="5"/>
  <c r="C622" i="5"/>
  <c r="V622" i="5"/>
  <c r="C623" i="5"/>
  <c r="V623" i="5"/>
  <c r="C624" i="5"/>
  <c r="V624" i="5"/>
  <c r="C625" i="5"/>
  <c r="V625" i="5"/>
  <c r="C626" i="5"/>
  <c r="V626" i="5"/>
  <c r="C627" i="5"/>
  <c r="V627" i="5"/>
  <c r="C628" i="5"/>
  <c r="V628" i="5"/>
  <c r="C629" i="5"/>
  <c r="V629" i="5"/>
  <c r="C630" i="5"/>
  <c r="V630" i="5"/>
  <c r="C631" i="5"/>
  <c r="V631" i="5"/>
  <c r="C632" i="5"/>
  <c r="V632" i="5"/>
  <c r="C633" i="5"/>
  <c r="V633" i="5"/>
  <c r="C634" i="5"/>
  <c r="V634" i="5"/>
  <c r="C635" i="5"/>
  <c r="V635" i="5"/>
  <c r="C636" i="5"/>
  <c r="V636" i="5"/>
  <c r="C637" i="5"/>
  <c r="V637" i="5"/>
  <c r="C638" i="5"/>
  <c r="V638" i="5"/>
  <c r="C639" i="5"/>
  <c r="V639" i="5"/>
  <c r="C640" i="5"/>
  <c r="V640" i="5"/>
  <c r="C641" i="5"/>
  <c r="V641" i="5"/>
  <c r="C642" i="5"/>
  <c r="V642" i="5"/>
  <c r="C643" i="5"/>
  <c r="V643" i="5"/>
  <c r="C644" i="5"/>
  <c r="V644" i="5"/>
  <c r="C645" i="5"/>
  <c r="V645" i="5"/>
  <c r="C646" i="5"/>
  <c r="V646" i="5"/>
  <c r="C647" i="5"/>
  <c r="V647" i="5"/>
  <c r="C648" i="5"/>
  <c r="V648" i="5"/>
  <c r="C649" i="5"/>
  <c r="V649" i="5"/>
  <c r="C650" i="5"/>
  <c r="V650" i="5"/>
  <c r="C651" i="5"/>
  <c r="V651" i="5"/>
  <c r="C652" i="5"/>
  <c r="V652" i="5"/>
  <c r="C653" i="5"/>
  <c r="V653" i="5"/>
  <c r="C654" i="5"/>
  <c r="V654" i="5"/>
  <c r="C655" i="5"/>
  <c r="V655" i="5"/>
  <c r="C656" i="5"/>
  <c r="V656" i="5"/>
  <c r="C657" i="5"/>
  <c r="V657" i="5"/>
  <c r="C658" i="5"/>
  <c r="V658" i="5"/>
  <c r="C659" i="5"/>
  <c r="V659" i="5"/>
  <c r="C660" i="5"/>
  <c r="V660" i="5"/>
  <c r="C661" i="5"/>
  <c r="V661" i="5"/>
  <c r="C662" i="5"/>
  <c r="V662" i="5"/>
  <c r="C663" i="5"/>
  <c r="V663" i="5"/>
  <c r="C664" i="5"/>
  <c r="V664" i="5"/>
  <c r="C665" i="5"/>
  <c r="V665" i="5"/>
  <c r="C666" i="5"/>
  <c r="V666" i="5"/>
  <c r="C667" i="5"/>
  <c r="V667" i="5"/>
  <c r="C668" i="5"/>
  <c r="V668" i="5"/>
  <c r="C669" i="5"/>
  <c r="V669" i="5"/>
  <c r="C670" i="5"/>
  <c r="V670" i="5"/>
  <c r="C671" i="5"/>
  <c r="V671" i="5"/>
  <c r="C672" i="5"/>
  <c r="V672" i="5"/>
  <c r="C673" i="5"/>
  <c r="V673" i="5"/>
  <c r="C674" i="5"/>
  <c r="V674" i="5"/>
  <c r="C675" i="5"/>
  <c r="V675" i="5"/>
  <c r="C676" i="5"/>
  <c r="V676" i="5"/>
  <c r="C677" i="5"/>
  <c r="V677" i="5"/>
  <c r="C678" i="5"/>
  <c r="V678" i="5"/>
  <c r="C679" i="5"/>
  <c r="V679" i="5"/>
  <c r="C680" i="5"/>
  <c r="V680" i="5"/>
  <c r="C681" i="5"/>
  <c r="V681" i="5"/>
  <c r="C682" i="5"/>
  <c r="V682" i="5"/>
  <c r="C683" i="5"/>
  <c r="V683" i="5"/>
  <c r="C684" i="5"/>
  <c r="V684" i="5"/>
  <c r="C685" i="5"/>
  <c r="V685" i="5"/>
  <c r="C686" i="5"/>
  <c r="V686" i="5"/>
  <c r="C687" i="5"/>
  <c r="V687" i="5"/>
  <c r="C688" i="5"/>
  <c r="V688" i="5"/>
  <c r="C689" i="5"/>
  <c r="V689" i="5"/>
  <c r="C690" i="5"/>
  <c r="V690" i="5"/>
  <c r="C691" i="5"/>
  <c r="V691" i="5"/>
  <c r="C692" i="5"/>
  <c r="V692" i="5"/>
  <c r="C693" i="5"/>
  <c r="V693" i="5"/>
  <c r="C694" i="5"/>
  <c r="V694" i="5"/>
  <c r="C695" i="5"/>
  <c r="V695" i="5"/>
  <c r="C696" i="5"/>
  <c r="V696" i="5"/>
  <c r="C697" i="5"/>
  <c r="V697" i="5"/>
  <c r="C698" i="5"/>
  <c r="V698" i="5"/>
  <c r="C699" i="5"/>
  <c r="V699" i="5"/>
  <c r="C700" i="5"/>
  <c r="V700" i="5"/>
  <c r="C701" i="5"/>
  <c r="V701" i="5"/>
  <c r="C702" i="5"/>
  <c r="V702" i="5"/>
  <c r="C703" i="5"/>
  <c r="V703" i="5"/>
  <c r="C704" i="5"/>
  <c r="V704" i="5"/>
  <c r="C705" i="5"/>
  <c r="V705" i="5"/>
  <c r="C706" i="5"/>
  <c r="V706" i="5"/>
  <c r="C707" i="5"/>
  <c r="V707" i="5"/>
  <c r="C708" i="5"/>
  <c r="V708" i="5"/>
  <c r="C709" i="5"/>
  <c r="V709" i="5"/>
  <c r="C710" i="5"/>
  <c r="V710" i="5"/>
  <c r="C711" i="5"/>
  <c r="V711" i="5"/>
  <c r="C712" i="5"/>
  <c r="V712" i="5"/>
  <c r="C713" i="5"/>
  <c r="V713" i="5"/>
  <c r="C714" i="5"/>
  <c r="V714" i="5"/>
  <c r="C715" i="5"/>
  <c r="V715" i="5"/>
  <c r="C716" i="5"/>
  <c r="V716" i="5"/>
  <c r="C717" i="5"/>
  <c r="V717" i="5"/>
  <c r="C718" i="5"/>
  <c r="V718" i="5"/>
  <c r="C719" i="5"/>
  <c r="V719" i="5"/>
  <c r="C720" i="5"/>
  <c r="V720" i="5"/>
  <c r="C721" i="5"/>
  <c r="V721" i="5"/>
  <c r="C722" i="5"/>
  <c r="V722" i="5"/>
  <c r="C723" i="5"/>
  <c r="V723" i="5"/>
  <c r="C724" i="5"/>
  <c r="V724" i="5"/>
  <c r="C725" i="5"/>
  <c r="V725" i="5"/>
  <c r="C726" i="5"/>
  <c r="V726" i="5"/>
  <c r="C727" i="5"/>
  <c r="V727" i="5"/>
  <c r="C728" i="5"/>
  <c r="V728" i="5"/>
  <c r="C729" i="5"/>
  <c r="V729" i="5"/>
  <c r="C730" i="5"/>
  <c r="V730" i="5"/>
  <c r="C731" i="5"/>
  <c r="V731" i="5"/>
  <c r="C732" i="5"/>
  <c r="V732" i="5"/>
  <c r="C733" i="5"/>
  <c r="V733" i="5"/>
  <c r="C734" i="5"/>
  <c r="V734" i="5"/>
  <c r="C735" i="5"/>
  <c r="V735" i="5"/>
  <c r="C736" i="5"/>
  <c r="V736" i="5"/>
  <c r="C737" i="5"/>
  <c r="V737" i="5"/>
  <c r="C738" i="5"/>
  <c r="V738" i="5"/>
  <c r="C739" i="5"/>
  <c r="V739" i="5"/>
  <c r="C740" i="5"/>
  <c r="V740" i="5"/>
  <c r="C741" i="5"/>
  <c r="V741" i="5"/>
  <c r="C742" i="5"/>
  <c r="V742" i="5"/>
  <c r="C743" i="5"/>
  <c r="V743" i="5"/>
  <c r="C744" i="5"/>
  <c r="V744" i="5"/>
  <c r="C745" i="5"/>
  <c r="V745" i="5"/>
  <c r="C746" i="5"/>
  <c r="V746" i="5"/>
  <c r="C747" i="5"/>
  <c r="V747" i="5"/>
  <c r="C748" i="5"/>
  <c r="V748" i="5"/>
  <c r="C749" i="5"/>
  <c r="V749" i="5"/>
  <c r="C750" i="5"/>
  <c r="V750" i="5"/>
  <c r="C751" i="5"/>
  <c r="V751" i="5"/>
  <c r="C752" i="5"/>
  <c r="V752" i="5"/>
  <c r="C753" i="5"/>
  <c r="V753" i="5"/>
  <c r="C754" i="5"/>
  <c r="V754" i="5"/>
  <c r="C755" i="5"/>
  <c r="V755" i="5"/>
  <c r="C756" i="5"/>
  <c r="V756" i="5"/>
  <c r="C757" i="5"/>
  <c r="V757" i="5"/>
  <c r="C758" i="5"/>
  <c r="V758" i="5"/>
  <c r="C759" i="5"/>
  <c r="V759" i="5"/>
  <c r="C760" i="5"/>
  <c r="V760" i="5"/>
  <c r="C761" i="5"/>
  <c r="V761" i="5"/>
  <c r="C762" i="5"/>
  <c r="V762" i="5"/>
  <c r="C763" i="5"/>
  <c r="V763" i="5"/>
  <c r="C764" i="5"/>
  <c r="V764" i="5"/>
  <c r="C765" i="5"/>
  <c r="V765" i="5"/>
  <c r="C766" i="5"/>
  <c r="V766" i="5"/>
  <c r="C767" i="5"/>
  <c r="V767" i="5"/>
  <c r="C768" i="5"/>
  <c r="V768" i="5"/>
  <c r="C769" i="5"/>
  <c r="V769" i="5"/>
  <c r="C770" i="5"/>
  <c r="V770" i="5"/>
  <c r="C771" i="5"/>
  <c r="V771" i="5"/>
  <c r="C772" i="5"/>
  <c r="V772" i="5"/>
  <c r="C773" i="5"/>
  <c r="V773" i="5"/>
  <c r="C774" i="5"/>
  <c r="V774" i="5"/>
  <c r="C775" i="5"/>
  <c r="V775" i="5"/>
  <c r="C776" i="5"/>
  <c r="V776" i="5"/>
  <c r="C777" i="5"/>
  <c r="V777" i="5"/>
  <c r="C778" i="5"/>
  <c r="V778" i="5"/>
  <c r="C779" i="5"/>
  <c r="V779" i="5"/>
  <c r="C780" i="5"/>
  <c r="V780" i="5"/>
  <c r="C781" i="5"/>
  <c r="V781" i="5"/>
  <c r="C782" i="5"/>
  <c r="V782" i="5"/>
  <c r="C783" i="5"/>
  <c r="V783" i="5"/>
  <c r="C784" i="5"/>
  <c r="V784" i="5"/>
  <c r="C785" i="5"/>
  <c r="V785" i="5"/>
  <c r="C786" i="5"/>
  <c r="V786" i="5"/>
  <c r="C787" i="5"/>
  <c r="V787" i="5"/>
  <c r="C788" i="5"/>
  <c r="V788" i="5"/>
  <c r="C789" i="5"/>
  <c r="V789" i="5"/>
  <c r="C790" i="5"/>
  <c r="V790" i="5"/>
  <c r="C791" i="5"/>
  <c r="V791" i="5"/>
  <c r="C792" i="5"/>
  <c r="V792" i="5"/>
  <c r="C793" i="5"/>
  <c r="V793" i="5"/>
  <c r="C794" i="5"/>
  <c r="V794" i="5"/>
  <c r="C795" i="5"/>
  <c r="V795" i="5"/>
  <c r="C796" i="5"/>
  <c r="V796" i="5"/>
  <c r="C797" i="5"/>
  <c r="V797" i="5"/>
  <c r="C798" i="5"/>
  <c r="V798" i="5"/>
  <c r="C799" i="5"/>
  <c r="V799" i="5"/>
  <c r="C800" i="5"/>
  <c r="V800" i="5"/>
  <c r="C801" i="5"/>
  <c r="V801" i="5"/>
  <c r="C802" i="5"/>
  <c r="V802" i="5"/>
  <c r="C803" i="5"/>
  <c r="V803" i="5"/>
  <c r="C804" i="5"/>
  <c r="V804" i="5"/>
  <c r="C805" i="5"/>
  <c r="V805" i="5"/>
  <c r="C806" i="5"/>
  <c r="V806" i="5"/>
  <c r="C807" i="5"/>
  <c r="V807" i="5"/>
  <c r="C808" i="5"/>
  <c r="V808" i="5"/>
  <c r="C809" i="5"/>
  <c r="V809" i="5"/>
  <c r="C810" i="5"/>
  <c r="V810" i="5"/>
  <c r="C811" i="5"/>
  <c r="V811" i="5"/>
  <c r="C812" i="5"/>
  <c r="V812" i="5"/>
  <c r="C813" i="5"/>
  <c r="V813" i="5"/>
  <c r="C814" i="5"/>
  <c r="V814" i="5"/>
  <c r="C815" i="5"/>
  <c r="V815" i="5"/>
  <c r="C816" i="5"/>
  <c r="V816" i="5"/>
  <c r="C817" i="5"/>
  <c r="V817" i="5"/>
  <c r="C818" i="5"/>
  <c r="V818" i="5"/>
  <c r="C819" i="5"/>
  <c r="V819" i="5"/>
  <c r="C820" i="5"/>
  <c r="V820" i="5"/>
  <c r="C821" i="5"/>
  <c r="V821" i="5"/>
  <c r="C822" i="5"/>
  <c r="V822" i="5"/>
  <c r="C823" i="5"/>
  <c r="V823" i="5"/>
  <c r="C824" i="5"/>
  <c r="V824" i="5"/>
  <c r="C825" i="5"/>
  <c r="V825" i="5"/>
  <c r="C826" i="5"/>
  <c r="V826" i="5"/>
  <c r="C827" i="5"/>
  <c r="V827" i="5"/>
  <c r="C828" i="5"/>
  <c r="V828" i="5"/>
  <c r="C829" i="5"/>
  <c r="V829" i="5"/>
  <c r="C830" i="5"/>
  <c r="V830" i="5"/>
  <c r="C831" i="5"/>
  <c r="V831" i="5"/>
  <c r="C832" i="5"/>
  <c r="V832" i="5"/>
  <c r="C833" i="5"/>
  <c r="V833" i="5"/>
  <c r="C834" i="5"/>
  <c r="V834" i="5"/>
  <c r="C835" i="5"/>
  <c r="V835" i="5"/>
  <c r="C836" i="5"/>
  <c r="V836" i="5"/>
  <c r="C837" i="5"/>
  <c r="V837" i="5"/>
  <c r="C838" i="5"/>
  <c r="V838" i="5"/>
  <c r="C839" i="5"/>
  <c r="V839" i="5"/>
  <c r="C840" i="5"/>
  <c r="V840" i="5"/>
  <c r="C841" i="5"/>
  <c r="V841" i="5"/>
  <c r="C842" i="5"/>
  <c r="V842" i="5"/>
  <c r="C843" i="5"/>
  <c r="V843" i="5"/>
  <c r="C844" i="5"/>
  <c r="V844" i="5"/>
  <c r="C845" i="5"/>
  <c r="V845" i="5"/>
  <c r="C846" i="5"/>
  <c r="V846" i="5"/>
  <c r="C847" i="5"/>
  <c r="V847" i="5"/>
  <c r="C848" i="5"/>
  <c r="V848" i="5"/>
  <c r="C849" i="5"/>
  <c r="V849" i="5"/>
  <c r="C850" i="5"/>
  <c r="V850" i="5"/>
  <c r="C851" i="5"/>
  <c r="V851" i="5"/>
  <c r="C852" i="5"/>
  <c r="V852" i="5"/>
  <c r="C853" i="5"/>
  <c r="V853" i="5"/>
  <c r="C854" i="5"/>
  <c r="V854" i="5"/>
  <c r="C855" i="5"/>
  <c r="V855" i="5"/>
  <c r="C856" i="5"/>
  <c r="V856" i="5"/>
  <c r="C857" i="5"/>
  <c r="V857" i="5"/>
  <c r="C858" i="5"/>
  <c r="V858" i="5"/>
  <c r="C859" i="5"/>
  <c r="V859" i="5"/>
  <c r="C860" i="5"/>
  <c r="V860" i="5"/>
  <c r="C861" i="5"/>
  <c r="V861" i="5"/>
  <c r="C862" i="5"/>
  <c r="V862" i="5"/>
  <c r="C863" i="5"/>
  <c r="V863" i="5"/>
  <c r="C864" i="5"/>
  <c r="V864" i="5"/>
  <c r="C865" i="5"/>
  <c r="V865" i="5"/>
  <c r="C866" i="5"/>
  <c r="V866" i="5"/>
  <c r="C867" i="5"/>
  <c r="V867" i="5"/>
  <c r="C868" i="5"/>
  <c r="V868" i="5"/>
  <c r="C869" i="5"/>
  <c r="V869" i="5"/>
  <c r="C870" i="5"/>
  <c r="V870" i="5"/>
  <c r="C871" i="5"/>
  <c r="V871" i="5"/>
  <c r="C872" i="5"/>
  <c r="V872" i="5"/>
  <c r="C873" i="5"/>
  <c r="V873" i="5"/>
  <c r="C874" i="5"/>
  <c r="V874" i="5"/>
  <c r="C875" i="5"/>
  <c r="V875" i="5"/>
  <c r="C876" i="5"/>
  <c r="V876" i="5"/>
  <c r="C877" i="5"/>
  <c r="V877" i="5"/>
  <c r="C878" i="5"/>
  <c r="V878" i="5"/>
  <c r="C879" i="5"/>
  <c r="V879" i="5"/>
  <c r="C880" i="5"/>
  <c r="V880" i="5"/>
  <c r="C881" i="5"/>
  <c r="V881" i="5"/>
  <c r="C882" i="5"/>
  <c r="V882" i="5"/>
  <c r="C883" i="5"/>
  <c r="V883" i="5"/>
  <c r="C884" i="5"/>
  <c r="V884" i="5"/>
  <c r="C885" i="5"/>
  <c r="V885" i="5"/>
  <c r="C886" i="5"/>
  <c r="V886" i="5"/>
  <c r="C887" i="5"/>
  <c r="V887" i="5"/>
  <c r="C888" i="5"/>
  <c r="V888" i="5"/>
  <c r="C889" i="5"/>
  <c r="V889" i="5"/>
  <c r="C890" i="5"/>
  <c r="V890" i="5"/>
  <c r="C891" i="5"/>
  <c r="V891" i="5"/>
  <c r="C892" i="5"/>
  <c r="V892" i="5"/>
  <c r="C893" i="5"/>
  <c r="V893" i="5"/>
  <c r="C894" i="5"/>
  <c r="V894" i="5"/>
  <c r="C895" i="5"/>
  <c r="V895" i="5"/>
  <c r="C896" i="5"/>
  <c r="V896" i="5"/>
  <c r="C897" i="5"/>
  <c r="V897" i="5"/>
  <c r="C898" i="5"/>
  <c r="V898" i="5"/>
  <c r="C899" i="5"/>
  <c r="V899" i="5"/>
  <c r="C900" i="5"/>
  <c r="V900" i="5"/>
  <c r="C901" i="5"/>
  <c r="V901" i="5"/>
  <c r="C902" i="5"/>
  <c r="V902" i="5"/>
  <c r="C903" i="5"/>
  <c r="V903" i="5"/>
  <c r="C904" i="5"/>
  <c r="V904" i="5"/>
  <c r="C905" i="5"/>
  <c r="V905" i="5"/>
  <c r="C906" i="5"/>
  <c r="V906" i="5"/>
  <c r="C907" i="5"/>
  <c r="V907" i="5"/>
  <c r="C908" i="5"/>
  <c r="V908" i="5"/>
  <c r="C909" i="5"/>
  <c r="V909" i="5"/>
  <c r="C910" i="5"/>
  <c r="V910" i="5"/>
  <c r="C911" i="5"/>
  <c r="V911" i="5"/>
  <c r="C912" i="5"/>
  <c r="V912" i="5"/>
  <c r="C913" i="5"/>
  <c r="V913" i="5"/>
  <c r="C914" i="5"/>
  <c r="V914" i="5"/>
  <c r="C915" i="5"/>
  <c r="V915" i="5"/>
  <c r="C916" i="5"/>
  <c r="V916" i="5"/>
  <c r="C917" i="5"/>
  <c r="V917" i="5"/>
  <c r="C918" i="5"/>
  <c r="V918" i="5"/>
  <c r="C919" i="5"/>
  <c r="V919" i="5"/>
  <c r="C920" i="5"/>
  <c r="V920" i="5"/>
  <c r="C921" i="5"/>
  <c r="V921" i="5"/>
  <c r="C922" i="5"/>
  <c r="V922" i="5"/>
  <c r="C923" i="5"/>
  <c r="V923" i="5"/>
  <c r="C924" i="5"/>
  <c r="V924" i="5"/>
  <c r="C925" i="5"/>
  <c r="V925" i="5"/>
  <c r="C926" i="5"/>
  <c r="V926" i="5"/>
  <c r="C927" i="5"/>
  <c r="V927" i="5"/>
  <c r="C928" i="5"/>
  <c r="V928" i="5"/>
  <c r="C929" i="5"/>
  <c r="V929" i="5"/>
  <c r="C930" i="5"/>
  <c r="V930" i="5"/>
  <c r="C931" i="5"/>
  <c r="V931" i="5"/>
  <c r="C932" i="5"/>
  <c r="V932" i="5"/>
  <c r="C933" i="5"/>
  <c r="V933" i="5"/>
  <c r="C934" i="5"/>
  <c r="V934" i="5"/>
  <c r="C935" i="5"/>
  <c r="V935" i="5"/>
  <c r="C936" i="5"/>
  <c r="V936" i="5"/>
  <c r="C937" i="5"/>
  <c r="V937" i="5"/>
  <c r="C938" i="5"/>
  <c r="V938" i="5"/>
  <c r="C939" i="5"/>
  <c r="V939" i="5"/>
  <c r="C940" i="5"/>
  <c r="V940" i="5"/>
  <c r="C941" i="5"/>
  <c r="V941" i="5"/>
  <c r="C942" i="5"/>
  <c r="V942" i="5"/>
  <c r="C943" i="5"/>
  <c r="V943" i="5"/>
  <c r="C944" i="5"/>
  <c r="V944" i="5"/>
  <c r="C945" i="5"/>
  <c r="V945" i="5"/>
  <c r="C946" i="5"/>
  <c r="V946" i="5"/>
  <c r="C947" i="5"/>
  <c r="V947" i="5"/>
  <c r="C948" i="5"/>
  <c r="V948" i="5"/>
  <c r="C949" i="5"/>
  <c r="V949" i="5"/>
  <c r="C950" i="5"/>
  <c r="V950" i="5"/>
  <c r="C951" i="5"/>
  <c r="V951" i="5"/>
  <c r="C952" i="5"/>
  <c r="V952" i="5"/>
  <c r="C953" i="5"/>
  <c r="V953" i="5"/>
  <c r="C954" i="5"/>
  <c r="V954" i="5"/>
  <c r="C955" i="5"/>
  <c r="V955" i="5"/>
  <c r="C956" i="5"/>
  <c r="V956" i="5"/>
  <c r="C957" i="5"/>
  <c r="V957" i="5"/>
  <c r="C958" i="5"/>
  <c r="V958" i="5"/>
  <c r="C959" i="5"/>
  <c r="V959" i="5"/>
  <c r="C960" i="5"/>
  <c r="V960" i="5"/>
  <c r="C961" i="5"/>
  <c r="V961" i="5"/>
  <c r="C962" i="5"/>
  <c r="V962" i="5"/>
  <c r="C963" i="5"/>
  <c r="V963" i="5"/>
  <c r="C964" i="5"/>
  <c r="V964" i="5"/>
  <c r="C965" i="5"/>
  <c r="V965" i="5"/>
  <c r="C966" i="5"/>
  <c r="V966" i="5"/>
  <c r="C967" i="5"/>
  <c r="V967" i="5"/>
  <c r="C968" i="5"/>
  <c r="V968" i="5"/>
  <c r="C969" i="5"/>
  <c r="V969" i="5"/>
  <c r="C970" i="5"/>
  <c r="V970" i="5"/>
  <c r="C971" i="5"/>
  <c r="V971" i="5"/>
  <c r="C972" i="5"/>
  <c r="V972" i="5"/>
  <c r="C973" i="5"/>
  <c r="V973" i="5"/>
  <c r="C974" i="5"/>
  <c r="V974" i="5"/>
  <c r="C975" i="5"/>
  <c r="V975" i="5"/>
  <c r="C976" i="5"/>
  <c r="V976" i="5"/>
  <c r="C977" i="5"/>
  <c r="V977" i="5"/>
  <c r="C978" i="5"/>
  <c r="V978" i="5"/>
  <c r="C979" i="5"/>
  <c r="V979" i="5"/>
  <c r="C980" i="5"/>
  <c r="V980" i="5"/>
  <c r="C981" i="5"/>
  <c r="V981" i="5"/>
  <c r="C982" i="5"/>
  <c r="V982" i="5"/>
  <c r="C983" i="5"/>
  <c r="V983" i="5"/>
  <c r="C984" i="5"/>
  <c r="V984" i="5"/>
  <c r="C985" i="5"/>
  <c r="V985" i="5"/>
  <c r="C986" i="5"/>
  <c r="V986" i="5"/>
  <c r="C987" i="5"/>
  <c r="V987" i="5"/>
  <c r="C988" i="5"/>
  <c r="V988" i="5"/>
  <c r="C989" i="5"/>
  <c r="V989" i="5"/>
  <c r="C990" i="5"/>
  <c r="V990" i="5"/>
  <c r="C991" i="5"/>
  <c r="V991" i="5"/>
  <c r="C992" i="5"/>
  <c r="V992" i="5"/>
  <c r="C993" i="5"/>
  <c r="V993" i="5"/>
  <c r="C994" i="5"/>
  <c r="V994" i="5"/>
  <c r="C995" i="5"/>
  <c r="V995" i="5"/>
  <c r="C996" i="5"/>
  <c r="V996" i="5"/>
  <c r="C997" i="5"/>
  <c r="V997" i="5"/>
  <c r="C998" i="5"/>
  <c r="V998" i="5"/>
  <c r="C999" i="5"/>
  <c r="V999" i="5"/>
  <c r="C1000" i="5"/>
  <c r="V1000" i="5"/>
  <c r="C1001" i="5"/>
  <c r="V1001" i="5"/>
  <c r="C1002" i="5"/>
  <c r="V1002" i="5"/>
  <c r="C1003" i="5"/>
  <c r="V1003" i="5"/>
  <c r="C1004" i="5"/>
  <c r="V1004" i="5"/>
  <c r="C1005" i="5"/>
  <c r="V1005" i="5"/>
  <c r="C1006" i="5"/>
  <c r="V1006" i="5"/>
  <c r="C1007" i="5"/>
  <c r="V1007" i="5"/>
  <c r="C1008" i="5"/>
  <c r="V1008" i="5"/>
  <c r="C1009" i="5"/>
  <c r="V1009" i="5"/>
  <c r="C1010" i="5"/>
  <c r="V1010" i="5"/>
  <c r="C1011" i="5"/>
  <c r="V1011" i="5"/>
  <c r="C1012" i="5"/>
  <c r="V1012" i="5"/>
  <c r="C1013" i="5"/>
  <c r="V1013" i="5"/>
  <c r="C1014" i="5"/>
  <c r="V1014" i="5"/>
  <c r="C1015" i="5"/>
  <c r="V1015" i="5"/>
  <c r="C1016" i="5"/>
  <c r="V1016" i="5"/>
  <c r="C1017" i="5"/>
  <c r="V1017" i="5"/>
  <c r="C1018" i="5"/>
  <c r="V1018" i="5"/>
  <c r="C1019" i="5"/>
  <c r="V1019" i="5"/>
  <c r="C1020" i="5"/>
  <c r="V1020" i="5"/>
  <c r="C1021" i="5"/>
  <c r="V1021" i="5"/>
  <c r="C1022" i="5"/>
  <c r="V1022" i="5"/>
  <c r="C1023" i="5"/>
  <c r="V1023" i="5"/>
  <c r="C1024" i="5"/>
  <c r="V1024" i="5"/>
  <c r="C1025" i="5"/>
  <c r="V1025" i="5"/>
  <c r="C1026" i="5"/>
  <c r="V1026" i="5"/>
  <c r="C1027" i="5"/>
  <c r="V1027" i="5"/>
  <c r="C1028" i="5"/>
  <c r="V1028" i="5"/>
  <c r="C1029" i="5"/>
  <c r="V1029" i="5"/>
  <c r="C1030" i="5"/>
  <c r="V1030" i="5"/>
  <c r="C1031" i="5"/>
  <c r="V1031" i="5"/>
  <c r="C1032" i="5"/>
  <c r="V1032" i="5"/>
  <c r="C1033" i="5"/>
  <c r="V1033" i="5"/>
  <c r="C1034" i="5"/>
  <c r="V1034" i="5"/>
  <c r="C1035" i="5"/>
  <c r="V1035" i="5"/>
  <c r="C1036" i="5"/>
  <c r="V1036" i="5"/>
  <c r="C1037" i="5"/>
  <c r="V1037" i="5"/>
  <c r="C1038" i="5"/>
  <c r="V1038" i="5"/>
  <c r="C1039" i="5"/>
  <c r="V1039" i="5"/>
  <c r="C1040" i="5"/>
  <c r="V1040" i="5"/>
  <c r="C1041" i="5"/>
  <c r="V1041" i="5"/>
  <c r="C1042" i="5"/>
  <c r="V1042" i="5"/>
  <c r="C1043" i="5"/>
  <c r="V1043" i="5"/>
  <c r="C1044" i="5"/>
  <c r="V1044" i="5"/>
  <c r="C1045" i="5"/>
  <c r="V1045" i="5"/>
  <c r="C1046" i="5"/>
  <c r="V1046" i="5"/>
  <c r="C1047" i="5"/>
  <c r="V1047" i="5"/>
  <c r="C1048" i="5"/>
  <c r="V1048" i="5"/>
  <c r="C1049" i="5"/>
  <c r="V1049" i="5"/>
  <c r="C1050" i="5"/>
  <c r="V1050" i="5"/>
  <c r="C1051" i="5"/>
  <c r="V1051" i="5"/>
  <c r="C1052" i="5"/>
  <c r="V1052" i="5"/>
  <c r="C1053" i="5"/>
  <c r="V1053" i="5"/>
  <c r="C1054" i="5"/>
  <c r="V1054" i="5"/>
  <c r="C1055" i="5"/>
  <c r="V1055" i="5"/>
  <c r="C1056" i="5"/>
  <c r="V1056" i="5"/>
  <c r="C1057" i="5"/>
  <c r="V1057" i="5"/>
  <c r="C1058" i="5"/>
  <c r="V1058" i="5"/>
  <c r="C1059" i="5"/>
  <c r="V1059" i="5"/>
  <c r="C1060" i="5"/>
  <c r="V1060" i="5"/>
  <c r="C1061" i="5"/>
  <c r="V1061" i="5"/>
  <c r="C1062" i="5"/>
  <c r="V1062" i="5"/>
  <c r="C1063" i="5"/>
  <c r="V1063" i="5"/>
  <c r="C1064" i="5"/>
  <c r="V1064" i="5"/>
  <c r="C1065" i="5"/>
  <c r="V1065" i="5"/>
  <c r="C1066" i="5"/>
  <c r="V1066" i="5"/>
  <c r="C1067" i="5"/>
  <c r="V1067" i="5"/>
  <c r="C1068" i="5"/>
  <c r="V1068" i="5"/>
  <c r="C1069" i="5"/>
  <c r="V1069" i="5"/>
  <c r="C1070" i="5"/>
  <c r="V1070" i="5"/>
  <c r="C1071" i="5"/>
  <c r="V1071" i="5"/>
  <c r="C1072" i="5"/>
  <c r="V1072" i="5"/>
  <c r="C1073" i="5"/>
  <c r="V1073" i="5"/>
  <c r="C1074" i="5"/>
  <c r="V1074" i="5"/>
  <c r="C1075" i="5"/>
  <c r="V1075" i="5"/>
  <c r="C1076" i="5"/>
  <c r="V1076" i="5"/>
  <c r="C1077" i="5"/>
  <c r="V1077" i="5"/>
  <c r="C1078" i="5"/>
  <c r="V1078" i="5"/>
  <c r="C1079" i="5"/>
  <c r="V1079" i="5"/>
  <c r="C1080" i="5"/>
  <c r="V1080" i="5"/>
  <c r="C1081" i="5"/>
  <c r="V1081" i="5"/>
  <c r="C1082" i="5"/>
  <c r="V1082" i="5"/>
  <c r="C1083" i="5"/>
  <c r="V1083" i="5"/>
  <c r="C1084" i="5"/>
  <c r="V1084" i="5"/>
  <c r="C1085" i="5"/>
  <c r="V1085" i="5"/>
  <c r="C1086" i="5"/>
  <c r="V1086" i="5"/>
  <c r="C1087" i="5"/>
  <c r="V1087" i="5"/>
  <c r="C1088" i="5"/>
  <c r="V1088" i="5"/>
  <c r="C1089" i="5"/>
  <c r="V1089" i="5"/>
  <c r="C1090" i="5"/>
  <c r="V1090" i="5"/>
  <c r="C1091" i="5"/>
  <c r="V1091" i="5"/>
  <c r="C1092" i="5"/>
  <c r="V1092" i="5"/>
  <c r="C1093" i="5"/>
  <c r="V1093" i="5"/>
  <c r="C1094" i="5"/>
  <c r="V1094" i="5"/>
  <c r="C1095" i="5"/>
  <c r="V1095" i="5"/>
  <c r="C1096" i="5"/>
  <c r="V1096" i="5"/>
  <c r="C1097" i="5"/>
  <c r="V1097" i="5"/>
  <c r="C1098" i="5"/>
  <c r="V1098" i="5"/>
  <c r="C1099" i="5"/>
  <c r="V1099" i="5"/>
  <c r="C1100" i="5"/>
  <c r="V1100" i="5"/>
  <c r="C1101" i="5"/>
  <c r="V1101" i="5"/>
  <c r="C1102" i="5"/>
  <c r="V1102" i="5"/>
  <c r="C1103" i="5"/>
  <c r="V1103" i="5"/>
  <c r="C1104" i="5"/>
  <c r="V1104" i="5"/>
  <c r="C1105" i="5"/>
  <c r="V1105" i="5"/>
  <c r="C1106" i="5"/>
  <c r="V1106" i="5"/>
  <c r="C1107" i="5"/>
  <c r="V1107" i="5"/>
  <c r="C1108" i="5"/>
  <c r="V1108" i="5"/>
  <c r="C1109" i="5"/>
  <c r="V1109" i="5"/>
  <c r="C1110" i="5"/>
  <c r="V1110" i="5"/>
  <c r="C1111" i="5"/>
  <c r="V1111" i="5"/>
  <c r="C1112" i="5"/>
  <c r="V1112" i="5"/>
  <c r="C1113" i="5"/>
  <c r="V1113" i="5"/>
  <c r="C1114" i="5"/>
  <c r="V1114" i="5"/>
  <c r="C1115" i="5"/>
  <c r="V1115" i="5"/>
  <c r="C1116" i="5"/>
  <c r="V1116" i="5"/>
  <c r="C1117" i="5"/>
  <c r="V1117" i="5"/>
  <c r="C1118" i="5"/>
  <c r="V1118" i="5"/>
  <c r="C1119" i="5"/>
  <c r="V1119" i="5"/>
  <c r="C1120" i="5"/>
  <c r="V1120" i="5"/>
  <c r="C1121" i="5"/>
  <c r="V1121" i="5"/>
  <c r="C1122" i="5"/>
  <c r="V1122" i="5"/>
  <c r="C1123" i="5"/>
  <c r="V1123" i="5"/>
  <c r="C1124" i="5"/>
  <c r="V1124" i="5"/>
  <c r="C1125" i="5"/>
  <c r="V1125" i="5"/>
  <c r="C1126" i="5"/>
  <c r="V1126" i="5"/>
  <c r="C1127" i="5"/>
  <c r="V1127" i="5"/>
  <c r="C1128" i="5"/>
  <c r="V1128" i="5"/>
  <c r="C1129" i="5"/>
  <c r="V1129" i="5"/>
  <c r="C1130" i="5"/>
  <c r="V1130" i="5"/>
  <c r="C1131" i="5"/>
  <c r="V1131" i="5"/>
  <c r="C1132" i="5"/>
  <c r="V1132" i="5"/>
  <c r="C1133" i="5"/>
  <c r="V1133" i="5"/>
  <c r="C1134" i="5"/>
  <c r="V1134" i="5"/>
  <c r="C1135" i="5"/>
  <c r="V1135" i="5"/>
  <c r="C1136" i="5"/>
  <c r="V1136" i="5"/>
  <c r="C1137" i="5"/>
  <c r="V1137" i="5"/>
  <c r="C1138" i="5"/>
  <c r="V1138" i="5"/>
  <c r="C1139" i="5"/>
  <c r="V1139" i="5"/>
  <c r="C1140" i="5"/>
  <c r="V1140" i="5"/>
  <c r="C1141" i="5"/>
  <c r="V1141" i="5"/>
  <c r="C1142" i="5"/>
  <c r="V1142" i="5"/>
  <c r="C1143" i="5"/>
  <c r="V1143" i="5"/>
  <c r="C1144" i="5"/>
  <c r="V1144" i="5"/>
  <c r="C1145" i="5"/>
  <c r="V1145" i="5"/>
  <c r="C1146" i="5"/>
  <c r="V1146" i="5"/>
  <c r="C1147" i="5"/>
  <c r="V1147" i="5"/>
  <c r="C1148" i="5"/>
  <c r="V1148" i="5"/>
  <c r="C1149" i="5"/>
  <c r="V1149" i="5"/>
  <c r="C1150" i="5"/>
  <c r="V1150" i="5"/>
  <c r="C1151" i="5"/>
  <c r="V1151" i="5"/>
  <c r="C1152" i="5"/>
  <c r="V1152" i="5"/>
  <c r="C1153" i="5"/>
  <c r="V1153" i="5"/>
  <c r="C1154" i="5"/>
  <c r="V1154" i="5"/>
  <c r="C1155" i="5"/>
  <c r="V1155" i="5"/>
  <c r="C1156" i="5"/>
  <c r="V1156" i="5"/>
  <c r="C1157" i="5"/>
  <c r="V1157" i="5"/>
  <c r="C1158" i="5"/>
  <c r="V1158" i="5"/>
  <c r="C1159" i="5"/>
  <c r="V1159" i="5"/>
  <c r="C1160" i="5"/>
  <c r="V1160" i="5"/>
  <c r="C1161" i="5"/>
  <c r="V1161" i="5"/>
  <c r="C1162" i="5"/>
  <c r="V1162" i="5"/>
  <c r="C1163" i="5"/>
  <c r="V1163" i="5"/>
  <c r="C1164" i="5"/>
  <c r="V1164" i="5"/>
  <c r="C1165" i="5"/>
  <c r="V1165" i="5"/>
  <c r="C1166" i="5"/>
  <c r="V1166" i="5"/>
  <c r="C1167" i="5"/>
  <c r="V1167" i="5"/>
  <c r="C1168" i="5"/>
  <c r="V1168" i="5"/>
  <c r="C1169" i="5"/>
  <c r="V1169" i="5"/>
  <c r="C1170" i="5"/>
  <c r="V1170" i="5"/>
  <c r="C1171" i="5"/>
  <c r="V1171" i="5"/>
  <c r="C1172" i="5"/>
  <c r="V1172" i="5"/>
  <c r="C1173" i="5"/>
  <c r="V1173" i="5"/>
  <c r="C1174" i="5"/>
  <c r="V1174" i="5"/>
  <c r="C1175" i="5"/>
  <c r="V1175" i="5"/>
  <c r="C1176" i="5"/>
  <c r="V1176" i="5"/>
  <c r="C1177" i="5"/>
  <c r="V1177" i="5"/>
  <c r="C1178" i="5"/>
  <c r="V1178" i="5"/>
  <c r="C1179" i="5"/>
  <c r="V1179" i="5"/>
  <c r="C1180" i="5"/>
  <c r="V1180" i="5"/>
  <c r="C1181" i="5"/>
  <c r="V1181" i="5"/>
  <c r="C1182" i="5"/>
  <c r="V1182" i="5"/>
  <c r="C1183" i="5"/>
  <c r="V1183" i="5"/>
  <c r="C1184" i="5"/>
  <c r="V1184" i="5"/>
  <c r="C1185" i="5"/>
  <c r="V1185" i="5"/>
  <c r="C1186" i="5"/>
  <c r="V1186" i="5"/>
  <c r="C1187" i="5"/>
  <c r="V1187" i="5"/>
  <c r="C1188" i="5"/>
  <c r="V1188" i="5"/>
  <c r="C1189" i="5"/>
  <c r="V1189" i="5"/>
  <c r="C1190" i="5"/>
  <c r="V1190" i="5"/>
  <c r="C1191" i="5"/>
  <c r="V1191" i="5"/>
  <c r="C1192" i="5"/>
  <c r="V1192" i="5"/>
  <c r="C1193" i="5"/>
  <c r="V1193" i="5"/>
  <c r="C1194" i="5"/>
  <c r="V1194" i="5"/>
  <c r="C1195" i="5"/>
  <c r="V1195" i="5"/>
  <c r="C1196" i="5"/>
  <c r="V1196" i="5"/>
  <c r="C1197" i="5"/>
  <c r="V1197" i="5"/>
  <c r="C1198" i="5"/>
  <c r="V1198" i="5"/>
  <c r="C1199" i="5"/>
  <c r="V1199" i="5"/>
  <c r="C1200" i="5"/>
  <c r="V1200" i="5"/>
  <c r="C1201" i="5"/>
  <c r="V1201" i="5"/>
  <c r="C1202" i="5"/>
  <c r="V1202" i="5"/>
  <c r="C1203" i="5"/>
  <c r="V1203" i="5"/>
  <c r="C1204" i="5"/>
  <c r="V1204" i="5"/>
  <c r="C1205" i="5"/>
  <c r="V1205" i="5"/>
  <c r="C1206" i="5"/>
  <c r="V1206" i="5"/>
  <c r="C1207" i="5"/>
  <c r="V1207" i="5"/>
  <c r="C1208" i="5"/>
  <c r="V1208" i="5"/>
  <c r="C1209" i="5"/>
  <c r="V1209" i="5"/>
  <c r="C1210" i="5"/>
  <c r="V1210" i="5"/>
  <c r="C1211" i="5"/>
  <c r="V1211" i="5"/>
  <c r="C1212" i="5"/>
  <c r="V1212" i="5"/>
  <c r="C1213" i="5"/>
  <c r="V1213" i="5"/>
  <c r="C1214" i="5"/>
  <c r="V1214" i="5"/>
  <c r="C1215" i="5"/>
  <c r="V1215" i="5"/>
  <c r="C1216" i="5"/>
  <c r="V1216" i="5"/>
  <c r="C1217" i="5"/>
  <c r="V1217" i="5"/>
  <c r="C1218" i="5"/>
  <c r="V1218" i="5"/>
  <c r="C1219" i="5"/>
  <c r="V1219" i="5"/>
  <c r="C1220" i="5"/>
  <c r="V1220" i="5"/>
  <c r="C1221" i="5"/>
  <c r="V1221" i="5"/>
  <c r="C1222" i="5"/>
  <c r="V1222" i="5"/>
  <c r="C1223" i="5"/>
  <c r="V1223" i="5"/>
  <c r="C1224" i="5"/>
  <c r="V1224" i="5"/>
  <c r="C1225" i="5"/>
  <c r="V1225" i="5"/>
  <c r="C1226" i="5"/>
  <c r="V1226" i="5"/>
  <c r="C1227" i="5"/>
  <c r="V1227" i="5"/>
  <c r="C1228" i="5"/>
  <c r="V1228" i="5"/>
  <c r="C1229" i="5"/>
  <c r="V1229" i="5"/>
  <c r="C1230" i="5"/>
  <c r="V1230" i="5"/>
  <c r="C1231" i="5"/>
  <c r="V1231" i="5"/>
  <c r="C1232" i="5"/>
  <c r="V1232" i="5"/>
  <c r="C1233" i="5"/>
  <c r="V1233" i="5"/>
  <c r="C1234" i="5"/>
  <c r="V1234" i="5"/>
  <c r="C1235" i="5"/>
  <c r="V1235" i="5"/>
  <c r="C1236" i="5"/>
  <c r="V1236" i="5"/>
  <c r="C1237" i="5"/>
  <c r="V1237" i="5"/>
  <c r="C1238" i="5"/>
  <c r="V1238" i="5"/>
  <c r="C1239" i="5"/>
  <c r="V1239" i="5"/>
  <c r="C1240" i="5"/>
  <c r="V1240" i="5"/>
  <c r="C1241" i="5"/>
  <c r="V1241" i="5"/>
  <c r="C1242" i="5"/>
  <c r="V1242" i="5"/>
  <c r="C1243" i="5"/>
  <c r="V1243" i="5"/>
  <c r="C1244" i="5"/>
  <c r="V1244" i="5"/>
  <c r="C1245" i="5"/>
  <c r="V1245" i="5"/>
  <c r="C1246" i="5"/>
  <c r="V1246" i="5"/>
  <c r="C1247" i="5"/>
  <c r="V1247" i="5"/>
  <c r="C1248" i="5"/>
  <c r="V1248" i="5"/>
  <c r="C1249" i="5"/>
  <c r="V1249" i="5"/>
  <c r="C1250" i="5"/>
  <c r="V1250" i="5"/>
  <c r="C1251" i="5"/>
  <c r="V1251" i="5"/>
  <c r="C1252" i="5"/>
  <c r="V1252" i="5"/>
  <c r="C1253" i="5"/>
  <c r="V1253" i="5"/>
  <c r="C1254" i="5"/>
  <c r="V1254" i="5"/>
  <c r="C1255" i="5"/>
  <c r="V1255" i="5"/>
  <c r="C1256" i="5"/>
  <c r="V1256" i="5"/>
  <c r="C1257" i="5"/>
  <c r="V1257" i="5"/>
  <c r="C1258" i="5"/>
  <c r="V1258" i="5"/>
  <c r="C1259" i="5"/>
  <c r="V1259" i="5"/>
  <c r="C1260" i="5"/>
  <c r="V1260" i="5"/>
  <c r="C1261" i="5"/>
  <c r="V1261" i="5"/>
  <c r="C1262" i="5"/>
  <c r="V1262" i="5"/>
  <c r="C1263" i="5"/>
  <c r="V1263" i="5"/>
  <c r="C1264" i="5"/>
  <c r="V1264" i="5"/>
  <c r="C1265" i="5"/>
  <c r="V1265" i="5"/>
  <c r="C1266" i="5"/>
  <c r="V1266" i="5"/>
  <c r="C1267" i="5"/>
  <c r="V1267" i="5"/>
  <c r="C1268" i="5"/>
  <c r="V1268" i="5"/>
  <c r="C1269" i="5"/>
  <c r="V1269" i="5"/>
  <c r="C1270" i="5"/>
  <c r="V1270" i="5"/>
  <c r="C1271" i="5"/>
  <c r="V1271" i="5"/>
  <c r="C1272" i="5"/>
  <c r="V1272" i="5"/>
  <c r="C1273" i="5"/>
  <c r="V1273" i="5"/>
  <c r="C1274" i="5"/>
  <c r="V1274" i="5"/>
  <c r="C1275" i="5"/>
  <c r="V1275" i="5"/>
  <c r="C1276" i="5"/>
  <c r="V1276" i="5"/>
  <c r="C1277" i="5"/>
  <c r="V1277" i="5"/>
  <c r="C1278" i="5"/>
  <c r="V1278" i="5"/>
  <c r="C1279" i="5"/>
  <c r="V1279" i="5"/>
  <c r="C1280" i="5"/>
  <c r="V1280" i="5"/>
  <c r="C1281" i="5"/>
  <c r="V1281" i="5"/>
  <c r="C1282" i="5"/>
  <c r="V1282" i="5"/>
  <c r="C1283" i="5"/>
  <c r="V1283" i="5"/>
  <c r="C1284" i="5"/>
  <c r="V1284" i="5"/>
  <c r="C1285" i="5"/>
  <c r="V1285" i="5"/>
  <c r="C1286" i="5"/>
  <c r="V1286" i="5"/>
  <c r="C1287" i="5"/>
  <c r="V1287" i="5"/>
  <c r="C1288" i="5"/>
  <c r="V1288" i="5"/>
  <c r="C1289" i="5"/>
  <c r="V1289" i="5"/>
  <c r="C1290" i="5"/>
  <c r="V1290" i="5"/>
  <c r="C1291" i="5"/>
  <c r="V1291" i="5"/>
  <c r="C1292" i="5"/>
  <c r="V1292" i="5"/>
  <c r="C1293" i="5"/>
  <c r="V1293" i="5"/>
  <c r="C1294" i="5"/>
  <c r="V1294" i="5"/>
  <c r="C1295" i="5"/>
  <c r="V1295" i="5"/>
  <c r="C1296" i="5"/>
  <c r="V1296" i="5"/>
  <c r="C1297" i="5"/>
  <c r="V1297" i="5"/>
  <c r="C1298" i="5"/>
  <c r="V1298" i="5"/>
  <c r="C1299" i="5"/>
  <c r="V1299" i="5"/>
  <c r="C1300" i="5"/>
  <c r="V1300" i="5"/>
  <c r="C1301" i="5"/>
  <c r="V1301" i="5"/>
  <c r="C1302" i="5"/>
  <c r="V1302" i="5"/>
  <c r="C1303" i="5"/>
  <c r="V1303" i="5"/>
  <c r="C1304" i="5"/>
  <c r="V1304" i="5"/>
  <c r="C1305" i="5"/>
  <c r="V1305" i="5"/>
  <c r="C1306" i="5"/>
  <c r="V1306" i="5"/>
  <c r="C1307" i="5"/>
  <c r="V1307" i="5"/>
  <c r="C1308" i="5"/>
  <c r="V1308" i="5"/>
  <c r="C1309" i="5"/>
  <c r="V1309" i="5"/>
  <c r="C1310" i="5"/>
  <c r="V1310" i="5"/>
  <c r="C1311" i="5"/>
  <c r="V1311" i="5"/>
  <c r="C1312" i="5"/>
  <c r="V1312" i="5"/>
  <c r="C1313" i="5"/>
  <c r="V1313" i="5"/>
  <c r="C1314" i="5"/>
  <c r="V1314" i="5"/>
  <c r="C1315" i="5"/>
  <c r="V1315" i="5"/>
  <c r="C1316" i="5"/>
  <c r="V1316" i="5"/>
  <c r="C1317" i="5"/>
  <c r="V1317" i="5"/>
  <c r="C1318" i="5"/>
  <c r="V1318" i="5"/>
  <c r="C1319" i="5"/>
  <c r="V1319" i="5"/>
  <c r="C1320" i="5"/>
  <c r="V1320" i="5"/>
  <c r="C1321" i="5"/>
  <c r="V1321" i="5"/>
  <c r="C1322" i="5"/>
  <c r="V1322" i="5"/>
  <c r="C1323" i="5"/>
  <c r="V1323" i="5"/>
  <c r="C1324" i="5"/>
  <c r="V1324" i="5"/>
  <c r="C1325" i="5"/>
  <c r="V1325" i="5"/>
  <c r="C1326" i="5"/>
  <c r="V1326" i="5"/>
  <c r="C1327" i="5"/>
  <c r="V1327" i="5"/>
  <c r="C1328" i="5"/>
  <c r="V1328" i="5"/>
  <c r="C1329" i="5"/>
  <c r="V1329" i="5"/>
  <c r="C1330" i="5"/>
  <c r="V1330" i="5"/>
  <c r="C1331" i="5"/>
  <c r="V1331" i="5"/>
  <c r="C1332" i="5"/>
  <c r="V1332" i="5"/>
  <c r="C1333" i="5"/>
  <c r="V1333" i="5"/>
  <c r="C1334" i="5"/>
  <c r="V1334" i="5"/>
  <c r="C1335" i="5"/>
  <c r="V1335" i="5"/>
  <c r="C1336" i="5"/>
  <c r="V1336" i="5"/>
  <c r="C1337" i="5"/>
  <c r="V1337" i="5"/>
  <c r="C1338" i="5"/>
  <c r="V1338" i="5"/>
  <c r="C1339" i="5"/>
  <c r="V1339" i="5"/>
  <c r="C1340" i="5"/>
  <c r="V1340" i="5"/>
  <c r="C1341" i="5"/>
  <c r="V1341" i="5"/>
  <c r="C1342" i="5"/>
  <c r="V1342" i="5"/>
  <c r="C1343" i="5"/>
  <c r="V1343" i="5"/>
  <c r="C1344" i="5"/>
  <c r="V1344" i="5"/>
  <c r="C1345" i="5"/>
  <c r="V1345" i="5"/>
  <c r="C1346" i="5"/>
  <c r="V1346" i="5"/>
  <c r="C1347" i="5"/>
  <c r="V1347" i="5"/>
  <c r="C1348" i="5"/>
  <c r="V1348" i="5"/>
  <c r="C1349" i="5"/>
  <c r="V1349" i="5"/>
  <c r="C1350" i="5"/>
  <c r="V1350" i="5"/>
  <c r="C1351" i="5"/>
  <c r="V1351" i="5"/>
  <c r="C1352" i="5"/>
  <c r="V1352" i="5"/>
  <c r="C1353" i="5"/>
  <c r="V1353" i="5"/>
  <c r="C1354" i="5"/>
  <c r="V1354" i="5"/>
  <c r="C1355" i="5"/>
  <c r="V1355" i="5"/>
  <c r="C1356" i="5"/>
  <c r="V1356" i="5"/>
  <c r="C1357" i="5"/>
  <c r="V1357" i="5"/>
  <c r="C1358" i="5"/>
  <c r="V1358" i="5"/>
  <c r="C1359" i="5"/>
  <c r="V1359" i="5"/>
  <c r="C1360" i="5"/>
  <c r="V1360" i="5"/>
  <c r="C1361" i="5"/>
  <c r="V1361" i="5"/>
  <c r="C1362" i="5"/>
  <c r="V1362" i="5"/>
  <c r="C1363" i="5"/>
  <c r="V1363" i="5"/>
  <c r="C1364" i="5"/>
  <c r="V1364" i="5"/>
  <c r="C1365" i="5"/>
  <c r="V1365" i="5"/>
  <c r="C1366" i="5"/>
  <c r="V1366" i="5"/>
  <c r="C1367" i="5"/>
  <c r="V1367" i="5"/>
  <c r="C1368" i="5"/>
  <c r="V1368" i="5"/>
  <c r="C1369" i="5"/>
  <c r="V1369" i="5"/>
  <c r="C1370" i="5"/>
  <c r="V1370" i="5"/>
  <c r="C1371" i="5"/>
  <c r="V1371" i="5"/>
  <c r="C1372" i="5"/>
  <c r="V1372" i="5"/>
  <c r="C1373" i="5"/>
  <c r="V1373" i="5"/>
  <c r="C1374" i="5"/>
  <c r="V1374" i="5"/>
  <c r="C1375" i="5"/>
  <c r="V1375" i="5"/>
  <c r="C1376" i="5"/>
  <c r="V1376" i="5"/>
  <c r="C1377" i="5"/>
  <c r="V1377" i="5"/>
  <c r="C1378" i="5"/>
  <c r="V1378" i="5"/>
  <c r="C1379" i="5"/>
  <c r="V1379" i="5"/>
  <c r="C1380" i="5"/>
  <c r="V1380" i="5"/>
  <c r="C1381" i="5"/>
  <c r="V1381" i="5"/>
  <c r="C1382" i="5"/>
  <c r="V1382" i="5"/>
  <c r="C1383" i="5"/>
  <c r="V1383" i="5"/>
  <c r="C1384" i="5"/>
  <c r="V1384" i="5"/>
  <c r="C1385" i="5"/>
  <c r="V1385" i="5"/>
  <c r="C1386" i="5"/>
  <c r="V1386" i="5"/>
  <c r="C1387" i="5"/>
  <c r="V1387" i="5"/>
  <c r="C1388" i="5"/>
  <c r="V1388" i="5"/>
  <c r="C1389" i="5"/>
  <c r="V1389" i="5"/>
  <c r="C1390" i="5"/>
  <c r="V1390" i="5"/>
  <c r="C1391" i="5"/>
  <c r="V1391" i="5"/>
  <c r="C1392" i="5"/>
  <c r="V1392" i="5"/>
  <c r="C1393" i="5"/>
  <c r="V1393" i="5"/>
  <c r="C1394" i="5"/>
  <c r="V1394" i="5"/>
  <c r="C1395" i="5"/>
  <c r="V1395" i="5"/>
  <c r="C1396" i="5"/>
  <c r="V1396" i="5"/>
  <c r="C1397" i="5"/>
  <c r="V1397" i="5"/>
  <c r="C1398" i="5"/>
  <c r="V1398" i="5"/>
  <c r="C1399" i="5"/>
  <c r="V1399" i="5"/>
  <c r="C1400" i="5"/>
  <c r="V1400" i="5"/>
  <c r="C1401" i="5"/>
  <c r="V1401" i="5"/>
  <c r="C1402" i="5"/>
  <c r="V1402" i="5"/>
  <c r="C1403" i="5"/>
  <c r="V1403" i="5"/>
  <c r="C1404" i="5"/>
  <c r="V1404" i="5"/>
  <c r="C1405" i="5"/>
  <c r="V1405" i="5"/>
  <c r="C1406" i="5"/>
  <c r="V1406" i="5"/>
  <c r="C1407" i="5"/>
  <c r="V1407" i="5"/>
  <c r="C1408" i="5"/>
  <c r="V1408" i="5"/>
  <c r="C1409" i="5"/>
  <c r="V1409" i="5"/>
  <c r="C1410" i="5"/>
  <c r="V1410" i="5"/>
  <c r="C1411" i="5"/>
  <c r="V1411" i="5"/>
  <c r="C1412" i="5"/>
  <c r="V1412" i="5"/>
  <c r="C1413" i="5"/>
  <c r="V1413" i="5"/>
  <c r="C1414" i="5"/>
  <c r="V1414" i="5"/>
  <c r="C1415" i="5"/>
  <c r="V1415" i="5"/>
  <c r="C1416" i="5"/>
  <c r="V1416" i="5"/>
  <c r="C1417" i="5"/>
  <c r="V1417" i="5"/>
  <c r="C1418" i="5"/>
  <c r="V1418" i="5"/>
  <c r="C1419" i="5"/>
  <c r="V1419" i="5"/>
  <c r="C1420" i="5"/>
  <c r="V1420" i="5"/>
  <c r="C1421" i="5"/>
  <c r="V1421" i="5"/>
  <c r="C1422" i="5"/>
  <c r="V1422" i="5"/>
  <c r="C1423" i="5"/>
  <c r="V1423" i="5"/>
  <c r="C1424" i="5"/>
  <c r="V1424" i="5"/>
  <c r="C1425" i="5"/>
  <c r="V1425" i="5"/>
  <c r="C1426" i="5"/>
  <c r="V1426" i="5"/>
  <c r="C1427" i="5"/>
  <c r="V1427" i="5"/>
  <c r="C1428" i="5"/>
  <c r="V1428" i="5"/>
  <c r="C1429" i="5"/>
  <c r="V1429" i="5"/>
  <c r="C1430" i="5"/>
  <c r="V1430" i="5"/>
  <c r="C1431" i="5"/>
  <c r="V1431" i="5"/>
  <c r="C1432" i="5"/>
  <c r="V1432" i="5"/>
  <c r="C1433" i="5"/>
  <c r="V1433" i="5"/>
  <c r="C1434" i="5"/>
  <c r="V1434" i="5"/>
  <c r="C1435" i="5"/>
  <c r="V1435" i="5"/>
  <c r="C1436" i="5"/>
  <c r="V1436" i="5"/>
  <c r="C1437" i="5"/>
  <c r="V1437" i="5"/>
  <c r="C1438" i="5"/>
  <c r="V1438" i="5"/>
  <c r="C1439" i="5"/>
  <c r="V1439" i="5"/>
  <c r="C1440" i="5"/>
  <c r="V1440" i="5"/>
  <c r="C1441" i="5"/>
  <c r="V1441" i="5"/>
  <c r="C1442" i="5"/>
  <c r="V1442" i="5"/>
  <c r="C1443" i="5"/>
  <c r="V1443" i="5"/>
  <c r="C1444" i="5"/>
  <c r="V1444" i="5"/>
  <c r="C1445" i="5"/>
  <c r="V1445" i="5"/>
  <c r="C1446" i="5"/>
  <c r="V1446" i="5"/>
  <c r="C1447" i="5"/>
  <c r="V1447" i="5"/>
  <c r="C1448" i="5"/>
  <c r="V1448" i="5"/>
  <c r="C1449" i="5"/>
  <c r="V1449" i="5"/>
  <c r="C1450" i="5"/>
  <c r="V1450" i="5"/>
  <c r="C1451" i="5"/>
  <c r="V1451" i="5"/>
  <c r="C1452" i="5"/>
  <c r="V1452" i="5"/>
  <c r="C1453" i="5"/>
  <c r="V1453" i="5"/>
  <c r="C1454" i="5"/>
  <c r="V1454" i="5"/>
  <c r="C1455" i="5"/>
  <c r="V1455" i="5"/>
  <c r="C1456" i="5"/>
  <c r="V1456" i="5"/>
  <c r="C1457" i="5"/>
  <c r="V1457" i="5"/>
  <c r="C1458" i="5"/>
  <c r="V1458" i="5"/>
  <c r="C1459" i="5"/>
  <c r="V1459" i="5"/>
  <c r="C1460" i="5"/>
  <c r="V1460" i="5"/>
  <c r="C1461" i="5"/>
  <c r="V1461" i="5"/>
  <c r="C1462" i="5"/>
  <c r="V1462" i="5"/>
  <c r="C1463" i="5"/>
  <c r="V1463" i="5"/>
  <c r="C1464" i="5"/>
  <c r="V1464" i="5"/>
  <c r="C1465" i="5"/>
  <c r="V1465" i="5"/>
  <c r="C1466" i="5"/>
  <c r="V1466" i="5"/>
  <c r="C1467" i="5"/>
  <c r="V1467" i="5"/>
  <c r="C1468" i="5"/>
  <c r="V1468" i="5"/>
  <c r="C1469" i="5"/>
  <c r="V1469" i="5"/>
  <c r="C1470" i="5"/>
  <c r="V1470" i="5"/>
  <c r="C1471" i="5"/>
  <c r="V1471" i="5"/>
  <c r="C1472" i="5"/>
  <c r="V1472" i="5"/>
  <c r="C1473" i="5"/>
  <c r="V1473" i="5"/>
  <c r="C1474" i="5"/>
  <c r="V1474" i="5"/>
  <c r="C1475" i="5"/>
  <c r="V1475" i="5"/>
  <c r="C1476" i="5"/>
  <c r="V1476" i="5"/>
  <c r="C1477" i="5"/>
  <c r="V1477" i="5"/>
  <c r="C1478" i="5"/>
  <c r="V1478" i="5"/>
  <c r="C1479" i="5"/>
  <c r="V1479" i="5"/>
  <c r="C1480" i="5"/>
  <c r="V1480" i="5"/>
  <c r="C1481" i="5"/>
  <c r="V1481" i="5"/>
  <c r="C1482" i="5"/>
  <c r="V1482" i="5"/>
  <c r="C1483" i="5"/>
  <c r="V1483" i="5"/>
  <c r="C1484" i="5"/>
  <c r="V1484" i="5"/>
  <c r="C1485" i="5"/>
  <c r="V1485" i="5"/>
  <c r="C1486" i="5"/>
  <c r="V1486" i="5"/>
  <c r="C1487" i="5"/>
  <c r="V1487" i="5"/>
  <c r="C1488" i="5"/>
  <c r="V1488" i="5"/>
  <c r="C1489" i="5"/>
  <c r="V1489" i="5"/>
  <c r="C1490" i="5"/>
  <c r="V1490" i="5"/>
  <c r="C1491" i="5"/>
  <c r="V1491" i="5"/>
  <c r="C1492" i="5"/>
  <c r="V1492" i="5"/>
  <c r="C1493" i="5"/>
  <c r="V1493" i="5"/>
  <c r="C1494" i="5"/>
  <c r="V1494" i="5"/>
  <c r="C1495" i="5"/>
  <c r="V1495" i="5"/>
  <c r="C1496" i="5"/>
  <c r="V1496" i="5"/>
  <c r="C1497" i="5"/>
  <c r="V1497" i="5"/>
  <c r="C1498" i="5"/>
  <c r="V1498" i="5"/>
  <c r="C1499" i="5"/>
  <c r="V1499" i="5"/>
  <c r="C1500" i="5"/>
  <c r="V1500" i="5"/>
  <c r="C1501" i="5"/>
  <c r="V1501" i="5"/>
  <c r="C1502" i="5"/>
  <c r="V1502" i="5"/>
  <c r="C1503" i="5"/>
  <c r="V1503" i="5"/>
  <c r="C1504" i="5"/>
  <c r="V1504" i="5"/>
  <c r="C1505" i="5"/>
  <c r="V1505" i="5"/>
  <c r="C1506" i="5"/>
  <c r="V1506" i="5"/>
  <c r="C1507" i="5"/>
  <c r="V1507" i="5"/>
  <c r="C1508" i="5"/>
  <c r="V1508" i="5"/>
  <c r="C1509" i="5"/>
  <c r="V1509" i="5"/>
  <c r="C1510" i="5"/>
  <c r="V1510" i="5"/>
  <c r="C1511" i="5"/>
  <c r="V1511" i="5"/>
  <c r="C1512" i="5"/>
  <c r="V1512" i="5"/>
  <c r="C1513" i="5"/>
  <c r="V1513" i="5"/>
  <c r="C1514" i="5"/>
  <c r="V1514" i="5"/>
  <c r="C1515" i="5"/>
  <c r="V1515" i="5"/>
  <c r="C1516" i="5"/>
  <c r="V1516" i="5"/>
  <c r="C1517" i="5"/>
  <c r="V1517" i="5"/>
  <c r="C1518" i="5"/>
  <c r="V1518" i="5"/>
  <c r="C1519" i="5"/>
  <c r="V1519" i="5"/>
  <c r="C1520" i="5"/>
  <c r="V1520" i="5"/>
  <c r="C1521" i="5"/>
  <c r="V1521" i="5"/>
  <c r="C1522" i="5"/>
  <c r="V1522" i="5"/>
  <c r="C1523" i="5"/>
  <c r="V1523" i="5"/>
  <c r="C1524" i="5"/>
  <c r="V1524" i="5"/>
  <c r="C1525" i="5"/>
  <c r="V1525" i="5"/>
  <c r="V1526" i="5"/>
  <c r="C1527" i="5"/>
  <c r="V1527" i="5"/>
  <c r="C1528" i="5"/>
  <c r="V1528" i="5"/>
  <c r="C1529" i="5"/>
  <c r="V1529" i="5"/>
  <c r="C1530" i="5"/>
  <c r="V1530" i="5"/>
  <c r="C1531" i="5"/>
  <c r="V1531" i="5"/>
  <c r="C1532" i="5"/>
  <c r="V1532" i="5"/>
  <c r="C1533" i="5"/>
  <c r="V1533" i="5"/>
  <c r="C1534" i="5"/>
  <c r="V1534" i="5"/>
  <c r="C1535" i="5"/>
  <c r="V1535" i="5"/>
  <c r="C1536" i="5"/>
  <c r="V1536" i="5"/>
  <c r="C1537" i="5"/>
  <c r="V1537" i="5"/>
  <c r="C1538" i="5"/>
  <c r="V1538" i="5"/>
  <c r="C1539" i="5"/>
  <c r="V1539" i="5"/>
  <c r="C1540" i="5"/>
  <c r="V1540" i="5"/>
  <c r="C1541" i="5"/>
  <c r="V1541" i="5"/>
  <c r="C1542" i="5"/>
  <c r="V1542" i="5"/>
  <c r="C1543" i="5"/>
  <c r="V1543" i="5"/>
  <c r="C1544" i="5"/>
  <c r="V1544" i="5"/>
  <c r="C1545" i="5"/>
  <c r="V1545" i="5"/>
  <c r="C1546" i="5"/>
  <c r="V1546" i="5"/>
  <c r="C1547" i="5"/>
  <c r="V1547" i="5"/>
  <c r="C1548" i="5"/>
  <c r="V1548" i="5"/>
  <c r="C1549" i="5"/>
  <c r="V1549" i="5"/>
  <c r="C1550" i="5"/>
  <c r="V1550" i="5"/>
  <c r="C1551" i="5"/>
  <c r="V1551" i="5"/>
  <c r="C1552" i="5"/>
  <c r="V1552" i="5"/>
  <c r="C1553" i="5"/>
  <c r="V1553" i="5"/>
  <c r="C1554" i="5"/>
  <c r="V1554" i="5"/>
  <c r="C1555" i="5"/>
  <c r="V1555" i="5"/>
  <c r="C1556" i="5"/>
  <c r="V1556" i="5"/>
  <c r="C1557" i="5"/>
  <c r="V1557" i="5"/>
  <c r="C1558" i="5"/>
  <c r="V1558" i="5"/>
  <c r="C1559" i="5"/>
  <c r="V1559" i="5"/>
  <c r="C1560" i="5"/>
  <c r="V1560" i="5"/>
  <c r="C1561" i="5"/>
  <c r="V1561" i="5"/>
  <c r="C1562" i="5"/>
  <c r="V1562" i="5"/>
  <c r="C1563" i="5"/>
  <c r="V1563" i="5"/>
  <c r="C1564" i="5"/>
  <c r="V1564" i="5"/>
  <c r="C1565" i="5"/>
  <c r="V1565" i="5"/>
  <c r="C1566" i="5"/>
  <c r="V1566" i="5"/>
  <c r="C1567" i="5"/>
  <c r="V1567" i="5"/>
  <c r="C1568" i="5"/>
  <c r="V1568" i="5"/>
  <c r="C1569" i="5"/>
  <c r="V1569" i="5"/>
  <c r="C1570" i="5"/>
  <c r="V1570" i="5"/>
  <c r="C1571" i="5"/>
  <c r="V1571" i="5"/>
  <c r="C1572" i="5"/>
  <c r="V1572" i="5"/>
  <c r="C1573" i="5"/>
  <c r="V1573" i="5"/>
  <c r="C1574" i="5"/>
  <c r="V1574" i="5"/>
  <c r="C1575" i="5"/>
  <c r="V1575" i="5"/>
  <c r="C1576" i="5"/>
  <c r="V1576" i="5"/>
  <c r="C1577" i="5"/>
  <c r="V1577" i="5"/>
  <c r="C1578" i="5"/>
  <c r="V1578" i="5"/>
  <c r="C1579" i="5"/>
  <c r="V1579" i="5"/>
  <c r="C1580" i="5"/>
  <c r="V1580" i="5"/>
  <c r="C1581" i="5"/>
  <c r="V1581" i="5"/>
  <c r="C1582" i="5"/>
  <c r="V1582" i="5"/>
  <c r="C1583" i="5"/>
  <c r="V1583" i="5"/>
  <c r="C1584" i="5"/>
  <c r="V1584" i="5"/>
  <c r="C1585" i="5"/>
  <c r="V1585" i="5"/>
  <c r="C1586" i="5"/>
  <c r="V1586" i="5"/>
  <c r="C1587" i="5"/>
  <c r="V1587" i="5"/>
  <c r="C1588" i="5"/>
  <c r="V1588" i="5"/>
  <c r="C1589" i="5"/>
  <c r="V1589" i="5"/>
  <c r="C1590" i="5"/>
  <c r="V1590" i="5"/>
  <c r="C1591" i="5"/>
  <c r="V1591" i="5"/>
  <c r="C1592" i="5"/>
  <c r="V1592" i="5"/>
  <c r="C1593" i="5"/>
  <c r="V1593" i="5"/>
  <c r="C1594" i="5"/>
  <c r="V1594" i="5"/>
  <c r="C1595" i="5"/>
  <c r="V1595" i="5"/>
  <c r="C1596" i="5"/>
  <c r="V1596" i="5"/>
  <c r="C1597" i="5"/>
  <c r="V1597" i="5"/>
  <c r="C1598" i="5"/>
  <c r="V1598" i="5"/>
  <c r="C1599" i="5"/>
  <c r="V1599" i="5"/>
  <c r="C1600" i="5"/>
  <c r="V1600" i="5"/>
  <c r="C1601" i="5"/>
  <c r="V1601" i="5"/>
  <c r="C1602" i="5"/>
  <c r="V1602" i="5"/>
  <c r="C1603" i="5"/>
  <c r="V1603" i="5"/>
  <c r="C1604" i="5"/>
  <c r="V1604" i="5"/>
  <c r="C1605" i="5"/>
  <c r="V1605" i="5"/>
  <c r="C1606" i="5"/>
  <c r="V1606" i="5"/>
  <c r="C1607" i="5"/>
  <c r="V1607" i="5"/>
  <c r="C1608" i="5"/>
  <c r="V1608" i="5"/>
  <c r="C1609" i="5"/>
  <c r="V1609" i="5"/>
  <c r="C1610" i="5"/>
  <c r="V1610" i="5"/>
  <c r="C1611" i="5"/>
  <c r="V1611" i="5"/>
  <c r="C1612" i="5"/>
  <c r="V1612" i="5"/>
  <c r="C1613" i="5"/>
  <c r="V1613" i="5"/>
  <c r="C1614" i="5"/>
  <c r="V1614" i="5"/>
  <c r="C1615" i="5"/>
  <c r="V1615" i="5"/>
  <c r="C1616" i="5"/>
  <c r="V1616" i="5"/>
  <c r="C1617" i="5"/>
  <c r="V1617" i="5"/>
  <c r="C1618" i="5"/>
  <c r="V1618" i="5"/>
  <c r="C1619" i="5"/>
  <c r="V1619" i="5"/>
  <c r="C1620" i="5"/>
  <c r="V1620" i="5"/>
  <c r="C1621" i="5"/>
  <c r="V1621" i="5"/>
  <c r="C1622" i="5"/>
  <c r="V1622" i="5"/>
  <c r="C1623" i="5"/>
  <c r="V1623" i="5"/>
  <c r="C1624" i="5"/>
  <c r="V1624" i="5"/>
  <c r="C1625" i="5"/>
  <c r="V1625" i="5"/>
  <c r="C1626" i="5"/>
  <c r="V1626" i="5"/>
  <c r="C1627" i="5"/>
  <c r="V1627" i="5"/>
  <c r="C1628" i="5"/>
  <c r="V1628" i="5"/>
  <c r="C1629" i="5"/>
  <c r="V1629" i="5"/>
  <c r="C1630" i="5"/>
  <c r="V1630" i="5"/>
  <c r="C1631" i="5"/>
  <c r="V1631" i="5"/>
  <c r="C1632" i="5"/>
  <c r="V1632" i="5"/>
  <c r="C1633" i="5"/>
  <c r="V1633" i="5"/>
  <c r="C1634" i="5"/>
  <c r="V1634" i="5"/>
  <c r="C1635" i="5"/>
  <c r="V1635" i="5"/>
  <c r="C1636" i="5"/>
  <c r="V1636" i="5"/>
  <c r="C1637" i="5"/>
  <c r="V1637" i="5"/>
  <c r="C1638" i="5"/>
  <c r="V1638" i="5"/>
  <c r="C1639" i="5"/>
  <c r="V1639" i="5"/>
  <c r="C1640" i="5"/>
  <c r="V1640" i="5"/>
  <c r="C1641" i="5"/>
  <c r="V1641" i="5"/>
  <c r="C1642" i="5"/>
  <c r="V1642" i="5"/>
  <c r="C1643" i="5"/>
  <c r="V1643" i="5"/>
  <c r="C1644" i="5"/>
  <c r="V1644" i="5"/>
  <c r="C1645" i="5"/>
  <c r="V1645" i="5"/>
  <c r="C1646" i="5"/>
  <c r="V1646" i="5"/>
  <c r="C1647" i="5"/>
  <c r="V1647" i="5"/>
  <c r="C1648" i="5"/>
  <c r="V1648" i="5"/>
  <c r="C1649" i="5"/>
  <c r="V1649" i="5"/>
  <c r="C1650" i="5"/>
  <c r="V1650" i="5"/>
  <c r="C1651" i="5"/>
  <c r="V1651" i="5"/>
  <c r="C1652" i="5"/>
  <c r="V1652" i="5"/>
  <c r="C1653" i="5"/>
  <c r="V1653" i="5"/>
  <c r="C1654" i="5"/>
  <c r="V1654" i="5"/>
  <c r="C1655" i="5"/>
  <c r="V1655" i="5"/>
  <c r="C1656" i="5"/>
  <c r="V1656" i="5"/>
  <c r="C1657" i="5"/>
  <c r="V1657" i="5"/>
  <c r="C1658" i="5"/>
  <c r="V1658" i="5"/>
  <c r="C1659" i="5"/>
  <c r="V1659" i="5"/>
  <c r="C1660" i="5"/>
  <c r="V1660" i="5"/>
  <c r="C1661" i="5"/>
  <c r="V1661" i="5"/>
  <c r="C1662" i="5"/>
  <c r="V1662" i="5"/>
  <c r="C1663" i="5"/>
  <c r="V1663" i="5"/>
  <c r="C1664" i="5"/>
  <c r="V1664" i="5"/>
  <c r="C1665" i="5"/>
  <c r="V1665" i="5"/>
  <c r="C1666" i="5"/>
  <c r="V1666" i="5"/>
  <c r="C1667" i="5"/>
  <c r="V1667" i="5"/>
  <c r="C1668" i="5"/>
  <c r="V1668" i="5"/>
  <c r="C1669" i="5"/>
  <c r="V1669" i="5"/>
  <c r="C1670" i="5"/>
  <c r="V1670" i="5"/>
  <c r="C1671" i="5"/>
  <c r="V1671" i="5"/>
  <c r="C1672" i="5"/>
  <c r="V1672" i="5"/>
  <c r="C1673" i="5"/>
  <c r="V1673" i="5"/>
  <c r="C1674" i="5"/>
  <c r="V1674" i="5"/>
  <c r="C1675" i="5"/>
  <c r="V1675" i="5"/>
  <c r="C1676" i="5"/>
  <c r="V1676" i="5"/>
  <c r="C1677" i="5"/>
  <c r="V1677" i="5"/>
  <c r="C1678" i="5"/>
  <c r="V1678" i="5"/>
  <c r="C1679" i="5"/>
  <c r="V1679" i="5"/>
  <c r="C1680" i="5"/>
  <c r="V1680" i="5"/>
  <c r="C1681" i="5"/>
  <c r="V1681" i="5"/>
  <c r="C1682" i="5"/>
  <c r="V1682" i="5"/>
  <c r="C1683" i="5"/>
  <c r="V1683" i="5"/>
  <c r="C1684" i="5"/>
  <c r="V1684" i="5"/>
  <c r="C1685" i="5"/>
  <c r="V1685" i="5"/>
  <c r="C1686" i="5"/>
  <c r="V1686" i="5"/>
  <c r="C1687" i="5"/>
  <c r="V1687" i="5"/>
  <c r="C1688" i="5"/>
  <c r="V1688" i="5"/>
  <c r="C1689" i="5"/>
  <c r="V1689" i="5"/>
  <c r="C1690" i="5"/>
  <c r="V1690" i="5"/>
  <c r="C1691" i="5"/>
  <c r="V1691" i="5"/>
  <c r="C1692" i="5"/>
  <c r="V1692" i="5"/>
  <c r="C1693" i="5"/>
  <c r="V1693" i="5"/>
  <c r="C1694" i="5"/>
  <c r="V1694" i="5"/>
  <c r="C1695" i="5"/>
  <c r="V1695" i="5"/>
  <c r="C1696" i="5"/>
  <c r="V1696" i="5"/>
  <c r="C1697" i="5"/>
  <c r="V1697" i="5"/>
  <c r="C1698" i="5"/>
  <c r="V1698" i="5"/>
  <c r="C1699" i="5"/>
  <c r="V1699" i="5"/>
  <c r="C1700" i="5"/>
  <c r="V1700" i="5"/>
  <c r="C1701" i="5"/>
  <c r="V1701" i="5"/>
  <c r="C1702" i="5"/>
  <c r="V1702" i="5"/>
  <c r="C1703" i="5"/>
  <c r="V1703" i="5"/>
  <c r="C1704" i="5"/>
  <c r="V1704" i="5"/>
  <c r="C1705" i="5"/>
  <c r="V1705" i="5"/>
  <c r="C1706" i="5"/>
  <c r="V1706" i="5"/>
  <c r="C1707" i="5"/>
  <c r="V1707" i="5"/>
  <c r="C1708" i="5"/>
  <c r="V1708" i="5"/>
  <c r="C1709" i="5"/>
  <c r="V1709" i="5"/>
  <c r="C1710" i="5"/>
  <c r="V1710" i="5"/>
  <c r="C1711" i="5"/>
  <c r="V1711" i="5"/>
  <c r="C1712" i="5"/>
  <c r="V1712" i="5"/>
  <c r="C1713" i="5"/>
  <c r="V1713" i="5"/>
  <c r="C1714" i="5"/>
  <c r="V1714" i="5"/>
  <c r="C1715" i="5"/>
  <c r="V1715" i="5"/>
  <c r="C1716" i="5"/>
  <c r="V1716" i="5"/>
  <c r="C1717" i="5"/>
  <c r="V1717" i="5"/>
  <c r="C1718" i="5"/>
  <c r="V1718" i="5"/>
  <c r="C1719" i="5"/>
  <c r="V1719" i="5"/>
  <c r="C1720" i="5"/>
  <c r="V1720" i="5"/>
  <c r="C1721" i="5"/>
  <c r="V1721" i="5"/>
  <c r="C1722" i="5"/>
  <c r="V1722" i="5"/>
  <c r="C1723" i="5"/>
  <c r="V1723" i="5"/>
  <c r="C1724" i="5"/>
  <c r="V1724" i="5"/>
  <c r="C1725" i="5"/>
  <c r="V1725" i="5"/>
  <c r="C1726" i="5"/>
  <c r="V1726" i="5"/>
  <c r="C1727" i="5"/>
  <c r="V1727" i="5"/>
  <c r="C1728" i="5"/>
  <c r="V1728" i="5"/>
  <c r="C1729" i="5"/>
  <c r="V1729" i="5"/>
  <c r="C1730" i="5"/>
  <c r="V1730" i="5"/>
  <c r="C1731" i="5"/>
  <c r="V1731" i="5"/>
  <c r="C1732" i="5"/>
  <c r="V1732" i="5"/>
  <c r="C1733" i="5"/>
  <c r="V1733" i="5"/>
  <c r="C1734" i="5"/>
  <c r="V1734" i="5"/>
  <c r="C1735" i="5"/>
  <c r="V1735" i="5"/>
  <c r="C1736" i="5"/>
  <c r="V1736" i="5"/>
  <c r="C1737" i="5"/>
  <c r="V1737" i="5"/>
  <c r="C1738" i="5"/>
  <c r="V1738" i="5"/>
  <c r="C1739" i="5"/>
  <c r="V1739" i="5"/>
  <c r="C1740" i="5"/>
  <c r="V1740" i="5"/>
  <c r="C1741" i="5"/>
  <c r="V1741" i="5"/>
  <c r="C1742" i="5"/>
  <c r="V1742" i="5"/>
  <c r="C1743" i="5"/>
  <c r="V1743" i="5"/>
  <c r="C1744" i="5"/>
  <c r="V1744" i="5"/>
  <c r="C1745" i="5"/>
  <c r="V1745" i="5"/>
  <c r="C1746" i="5"/>
  <c r="V1746" i="5"/>
  <c r="C1747" i="5"/>
  <c r="V1747" i="5"/>
  <c r="C1748" i="5"/>
  <c r="V1748" i="5"/>
  <c r="C1749" i="5"/>
  <c r="V1749" i="5"/>
  <c r="C1750" i="5"/>
  <c r="V1750" i="5"/>
  <c r="C1751" i="5"/>
  <c r="V1751" i="5"/>
  <c r="C1752" i="5"/>
  <c r="V1752" i="5"/>
  <c r="C1753" i="5"/>
  <c r="V1753" i="5"/>
  <c r="C1754" i="5"/>
  <c r="V1754" i="5"/>
  <c r="C1755" i="5"/>
  <c r="V1755" i="5"/>
  <c r="C1756" i="5"/>
  <c r="V1756" i="5"/>
  <c r="C1757" i="5"/>
  <c r="V1757" i="5"/>
  <c r="C1758" i="5"/>
  <c r="V1758" i="5"/>
  <c r="C1759" i="5"/>
  <c r="V1759" i="5"/>
  <c r="C1760" i="5"/>
  <c r="V1760" i="5"/>
  <c r="C1761" i="5"/>
  <c r="V1761" i="5"/>
  <c r="C1762" i="5"/>
  <c r="V1762" i="5"/>
  <c r="C1763" i="5"/>
  <c r="V1763" i="5"/>
  <c r="C1764" i="5"/>
  <c r="V1764" i="5"/>
  <c r="C1765" i="5"/>
  <c r="V1765" i="5"/>
  <c r="C1766" i="5"/>
  <c r="V1766" i="5"/>
  <c r="C1767" i="5"/>
  <c r="V1767" i="5"/>
  <c r="C1768" i="5"/>
  <c r="V1768" i="5"/>
  <c r="C1769" i="5"/>
  <c r="V1769" i="5"/>
  <c r="C1770" i="5"/>
  <c r="V1770" i="5"/>
  <c r="C1771" i="5"/>
  <c r="V1771" i="5"/>
  <c r="C1772" i="5"/>
  <c r="V1772" i="5"/>
  <c r="C1773" i="5"/>
  <c r="V1773" i="5"/>
  <c r="C1774" i="5"/>
  <c r="V1774" i="5"/>
  <c r="C1775" i="5"/>
  <c r="V1775" i="5"/>
  <c r="C1776" i="5"/>
  <c r="V1776" i="5"/>
  <c r="C1777" i="5"/>
  <c r="V1777" i="5"/>
  <c r="C1778" i="5"/>
  <c r="V1778" i="5"/>
  <c r="C1779" i="5"/>
  <c r="V1779" i="5"/>
  <c r="C1780" i="5"/>
  <c r="V1780" i="5"/>
  <c r="C1781" i="5"/>
  <c r="V1781" i="5"/>
  <c r="C1782" i="5"/>
  <c r="V1782" i="5"/>
  <c r="C1783" i="5"/>
  <c r="V1783" i="5"/>
  <c r="C1784" i="5"/>
  <c r="V1784" i="5"/>
  <c r="C1785" i="5"/>
  <c r="V1785" i="5"/>
  <c r="C1786" i="5"/>
  <c r="V1786" i="5"/>
  <c r="C1787" i="5"/>
  <c r="V1787" i="5"/>
  <c r="C1788" i="5"/>
  <c r="V1788" i="5"/>
  <c r="C1789" i="5"/>
  <c r="V1789" i="5"/>
  <c r="C1790" i="5"/>
  <c r="V1790" i="5"/>
  <c r="C1791" i="5"/>
  <c r="V1791" i="5"/>
  <c r="C1792" i="5"/>
  <c r="V1792" i="5"/>
  <c r="C1793" i="5"/>
  <c r="V1793" i="5"/>
  <c r="C1794" i="5"/>
  <c r="V1794" i="5"/>
  <c r="C1795" i="5"/>
  <c r="V1795" i="5"/>
  <c r="C1796" i="5"/>
  <c r="V1796" i="5"/>
  <c r="C1797" i="5"/>
  <c r="V1797" i="5"/>
  <c r="C1798" i="5"/>
  <c r="V1798" i="5"/>
  <c r="C1799" i="5"/>
  <c r="V1799" i="5"/>
  <c r="C1800" i="5"/>
  <c r="V1800" i="5"/>
  <c r="C1801" i="5"/>
  <c r="V1801" i="5"/>
  <c r="C1802" i="5"/>
  <c r="V1802" i="5"/>
  <c r="C1803" i="5"/>
  <c r="V1803" i="5"/>
  <c r="C1804" i="5"/>
  <c r="V1804" i="5"/>
  <c r="C1805" i="5"/>
  <c r="V1805" i="5"/>
  <c r="C1806" i="5"/>
  <c r="V1806" i="5"/>
  <c r="C1807" i="5"/>
  <c r="V1807" i="5"/>
  <c r="C1808" i="5"/>
  <c r="V1808" i="5"/>
  <c r="C1809" i="5"/>
  <c r="V1809" i="5"/>
  <c r="C1810" i="5"/>
  <c r="V1810" i="5"/>
  <c r="C1811" i="5"/>
  <c r="V1811" i="5"/>
  <c r="C1812" i="5"/>
  <c r="V1812" i="5"/>
  <c r="C1813" i="5"/>
  <c r="V1813" i="5"/>
  <c r="C1814" i="5"/>
  <c r="V1814" i="5"/>
  <c r="C1815" i="5"/>
  <c r="V1815" i="5"/>
  <c r="C1816" i="5"/>
  <c r="V1816" i="5"/>
  <c r="C1817" i="5"/>
  <c r="V1817" i="5"/>
  <c r="C1818" i="5"/>
  <c r="V1818" i="5"/>
  <c r="C1819" i="5"/>
  <c r="V1819" i="5"/>
  <c r="C1820" i="5"/>
  <c r="V1820" i="5"/>
  <c r="C1821" i="5"/>
  <c r="V1821" i="5"/>
  <c r="C1822" i="5"/>
  <c r="V1822" i="5"/>
  <c r="C1823" i="5"/>
  <c r="V1823" i="5"/>
  <c r="C1824" i="5"/>
  <c r="V1824" i="5"/>
  <c r="C1825" i="5"/>
  <c r="V1825" i="5"/>
  <c r="C1826" i="5"/>
  <c r="V1826" i="5"/>
  <c r="C1827" i="5"/>
  <c r="V1827" i="5"/>
  <c r="C1828" i="5"/>
  <c r="V1828" i="5"/>
  <c r="C1829" i="5"/>
  <c r="V1829" i="5"/>
  <c r="C1830" i="5"/>
  <c r="V1830" i="5"/>
  <c r="C1831" i="5"/>
  <c r="V1831" i="5"/>
  <c r="C1832" i="5"/>
  <c r="V1832" i="5"/>
  <c r="C1833" i="5"/>
  <c r="V1833" i="5"/>
  <c r="C1834" i="5"/>
  <c r="V1834" i="5"/>
  <c r="C1835" i="5"/>
  <c r="V1835" i="5"/>
  <c r="C1836" i="5"/>
  <c r="V1836" i="5"/>
  <c r="C1837" i="5"/>
  <c r="V1837" i="5"/>
  <c r="C1838" i="5"/>
  <c r="V1838" i="5"/>
  <c r="C1839" i="5"/>
  <c r="V1839" i="5"/>
  <c r="C1840" i="5"/>
  <c r="V1840" i="5"/>
  <c r="C1841" i="5"/>
  <c r="V1841" i="5"/>
  <c r="C1842" i="5"/>
  <c r="V1842" i="5"/>
  <c r="C1843" i="5"/>
  <c r="V1843" i="5"/>
  <c r="C1844" i="5"/>
  <c r="V1844" i="5"/>
  <c r="C1845" i="5"/>
  <c r="V1845" i="5"/>
  <c r="C1846" i="5"/>
  <c r="V1846" i="5"/>
  <c r="C1847" i="5"/>
  <c r="V1847" i="5"/>
  <c r="C1848" i="5"/>
  <c r="V1848" i="5"/>
  <c r="C1849" i="5"/>
  <c r="V1849" i="5"/>
  <c r="C1850" i="5"/>
  <c r="V1850" i="5"/>
  <c r="C1851" i="5"/>
  <c r="V1851" i="5"/>
  <c r="C1852" i="5"/>
  <c r="V1852" i="5"/>
  <c r="C1853" i="5"/>
  <c r="V1853" i="5"/>
  <c r="C1854" i="5"/>
  <c r="V1854" i="5"/>
  <c r="C1855" i="5"/>
  <c r="V1855" i="5"/>
  <c r="C1856" i="5"/>
  <c r="V1856" i="5"/>
  <c r="C1857" i="5"/>
  <c r="V1857" i="5"/>
  <c r="C1858" i="5"/>
  <c r="V1858" i="5"/>
  <c r="C1859" i="5"/>
  <c r="V1859" i="5"/>
  <c r="C1860" i="5"/>
  <c r="V1860" i="5"/>
  <c r="C1861" i="5"/>
  <c r="V1861" i="5"/>
  <c r="C1862" i="5"/>
  <c r="V1862" i="5"/>
  <c r="C1863" i="5"/>
  <c r="V1863" i="5"/>
  <c r="C1864" i="5"/>
  <c r="V1864" i="5"/>
  <c r="C1865" i="5"/>
  <c r="V1865" i="5"/>
  <c r="C1866" i="5"/>
  <c r="V1866" i="5"/>
  <c r="C1867" i="5"/>
  <c r="V1867" i="5"/>
  <c r="C1868" i="5"/>
  <c r="V1868" i="5"/>
  <c r="C1869" i="5"/>
  <c r="V1869" i="5"/>
  <c r="C1870" i="5"/>
  <c r="V1870" i="5"/>
  <c r="C1871" i="5"/>
  <c r="V1871" i="5"/>
  <c r="C1872" i="5"/>
  <c r="V1872" i="5"/>
  <c r="C1873" i="5"/>
  <c r="V1873" i="5"/>
  <c r="C1874" i="5"/>
  <c r="V1874" i="5"/>
  <c r="C1875" i="5"/>
  <c r="V1875" i="5"/>
  <c r="C1876" i="5"/>
  <c r="V1876" i="5"/>
  <c r="C1877" i="5"/>
  <c r="V1877" i="5"/>
  <c r="C1878" i="5"/>
  <c r="V1878" i="5"/>
  <c r="C1879" i="5"/>
  <c r="V1879" i="5"/>
  <c r="C1880" i="5"/>
  <c r="V1880" i="5"/>
  <c r="C1881" i="5"/>
  <c r="V1881" i="5"/>
  <c r="C1882" i="5"/>
  <c r="V1882" i="5"/>
  <c r="C1883" i="5"/>
  <c r="V1883" i="5"/>
  <c r="C1884" i="5"/>
  <c r="V1884" i="5"/>
  <c r="C1885" i="5"/>
  <c r="V1885" i="5"/>
  <c r="C1886" i="5"/>
  <c r="V1886" i="5"/>
  <c r="C1887" i="5"/>
  <c r="V1887" i="5"/>
  <c r="C1888" i="5"/>
  <c r="V1888" i="5"/>
  <c r="C1889" i="5"/>
  <c r="V1889" i="5"/>
  <c r="C1890" i="5"/>
  <c r="V1890" i="5"/>
  <c r="C1891" i="5"/>
  <c r="V1891" i="5"/>
  <c r="C1892" i="5"/>
  <c r="V1892" i="5"/>
  <c r="C1893" i="5"/>
  <c r="V1893" i="5"/>
  <c r="C1894" i="5"/>
  <c r="V1894" i="5"/>
  <c r="C1895" i="5"/>
  <c r="V1895" i="5"/>
  <c r="C1896" i="5"/>
  <c r="V1896" i="5"/>
  <c r="C1897" i="5"/>
  <c r="V1897" i="5"/>
  <c r="C1898" i="5"/>
  <c r="V1898" i="5"/>
  <c r="C1899" i="5"/>
  <c r="V1899" i="5"/>
  <c r="C1900" i="5"/>
  <c r="V1900" i="5"/>
  <c r="C1901" i="5"/>
  <c r="V1901" i="5"/>
  <c r="C1902" i="5"/>
  <c r="V1902" i="5"/>
  <c r="C1903" i="5"/>
  <c r="V1903" i="5"/>
  <c r="C1904" i="5"/>
  <c r="V1904" i="5"/>
  <c r="C1905" i="5"/>
  <c r="V1905" i="5"/>
  <c r="C1906" i="5"/>
  <c r="V1906" i="5"/>
  <c r="C1907" i="5"/>
  <c r="V1907" i="5"/>
  <c r="C1908" i="5"/>
  <c r="V1908" i="5"/>
  <c r="C1909" i="5"/>
  <c r="V1909" i="5"/>
  <c r="C1910" i="5"/>
  <c r="V1910" i="5"/>
  <c r="C1911" i="5"/>
  <c r="V1911" i="5"/>
  <c r="C1912" i="5"/>
  <c r="V1912" i="5"/>
  <c r="C1913" i="5"/>
  <c r="V1913" i="5"/>
  <c r="C1914" i="5"/>
  <c r="V1914" i="5"/>
  <c r="C1915" i="5"/>
  <c r="V1915" i="5"/>
  <c r="C1916" i="5"/>
  <c r="V1916" i="5"/>
  <c r="C1917" i="5"/>
  <c r="V1917" i="5"/>
  <c r="C1918" i="5"/>
  <c r="V1918" i="5"/>
  <c r="C1919" i="5"/>
  <c r="V1919" i="5"/>
  <c r="C1920" i="5"/>
  <c r="V1920" i="5"/>
  <c r="C1921" i="5"/>
  <c r="V1921" i="5"/>
  <c r="C1922" i="5"/>
  <c r="V1922" i="5"/>
  <c r="C1923" i="5"/>
  <c r="V1923" i="5"/>
  <c r="C1924" i="5"/>
  <c r="V1924" i="5"/>
  <c r="C1925" i="5"/>
  <c r="V1925" i="5"/>
  <c r="C1926" i="5"/>
  <c r="V1926" i="5"/>
  <c r="C1927" i="5"/>
  <c r="V1927" i="5"/>
  <c r="C1928" i="5"/>
  <c r="V1928" i="5"/>
  <c r="C1929" i="5"/>
  <c r="V1929" i="5"/>
  <c r="C1930" i="5"/>
  <c r="V1930" i="5"/>
  <c r="C1931" i="5"/>
  <c r="V1931" i="5"/>
  <c r="C1932" i="5"/>
  <c r="V1932" i="5"/>
  <c r="C1933" i="5"/>
  <c r="V1933" i="5"/>
  <c r="C1934" i="5"/>
  <c r="V1934" i="5"/>
  <c r="C1935" i="5"/>
  <c r="V1935" i="5"/>
  <c r="C1936" i="5"/>
  <c r="V1936" i="5"/>
  <c r="C1937" i="5"/>
  <c r="V1937" i="5"/>
  <c r="C1938" i="5"/>
  <c r="V1938" i="5"/>
  <c r="C1939" i="5"/>
  <c r="V1939" i="5"/>
  <c r="C1940" i="5"/>
  <c r="V1940" i="5"/>
  <c r="C1941" i="5"/>
  <c r="V1941" i="5"/>
  <c r="C1942" i="5"/>
  <c r="V1942" i="5"/>
  <c r="C1943" i="5"/>
  <c r="V1943" i="5"/>
  <c r="C1944" i="5"/>
  <c r="V1944" i="5"/>
  <c r="C1945" i="5"/>
  <c r="V1945" i="5"/>
  <c r="C1946" i="5"/>
  <c r="V1946" i="5"/>
  <c r="C1947" i="5"/>
  <c r="V1947" i="5"/>
  <c r="C1948" i="5"/>
  <c r="V1948" i="5"/>
  <c r="C1949" i="5"/>
  <c r="V1949" i="5"/>
  <c r="C1950" i="5"/>
  <c r="V1950" i="5"/>
  <c r="C1951" i="5"/>
  <c r="V1951" i="5"/>
  <c r="C1952" i="5"/>
  <c r="V1952" i="5"/>
  <c r="C1953" i="5"/>
  <c r="V1953" i="5"/>
  <c r="C1954" i="5"/>
  <c r="V1954" i="5"/>
  <c r="C1955" i="5"/>
  <c r="V1955" i="5"/>
  <c r="C1956" i="5"/>
  <c r="V1956" i="5"/>
  <c r="C1957" i="5"/>
  <c r="V1957" i="5"/>
  <c r="C1958" i="5"/>
  <c r="V1958" i="5"/>
  <c r="C1959" i="5"/>
  <c r="V1959" i="5"/>
  <c r="C1960" i="5"/>
  <c r="V1960" i="5"/>
  <c r="C1961" i="5"/>
  <c r="V1961" i="5"/>
  <c r="C1962" i="5"/>
  <c r="V1962" i="5"/>
  <c r="C1963" i="5"/>
  <c r="V1963" i="5"/>
  <c r="C1964" i="5"/>
  <c r="V1964" i="5"/>
  <c r="C1965" i="5"/>
  <c r="V1965" i="5"/>
  <c r="C1966" i="5"/>
  <c r="V1966" i="5"/>
  <c r="C1967" i="5"/>
  <c r="V1967" i="5"/>
  <c r="C1968" i="5"/>
  <c r="V1968" i="5"/>
  <c r="C1969" i="5"/>
  <c r="V1969" i="5"/>
  <c r="C1970" i="5"/>
  <c r="V1970" i="5"/>
  <c r="C1971" i="5"/>
  <c r="V1971" i="5"/>
  <c r="C1972" i="5"/>
  <c r="V1972" i="5"/>
  <c r="C1973" i="5"/>
  <c r="V1973" i="5"/>
  <c r="C1974" i="5"/>
  <c r="V1974" i="5"/>
  <c r="C1975" i="5"/>
  <c r="V1975" i="5"/>
  <c r="C1976" i="5"/>
  <c r="V1976" i="5"/>
  <c r="C1977" i="5"/>
  <c r="V1977" i="5"/>
  <c r="C1978" i="5"/>
  <c r="V1978" i="5"/>
  <c r="C1979" i="5"/>
  <c r="V1979" i="5"/>
  <c r="C1980" i="5"/>
  <c r="V1980" i="5"/>
  <c r="C1981" i="5"/>
  <c r="V1981" i="5"/>
  <c r="C1982" i="5"/>
  <c r="V1982" i="5"/>
  <c r="C1983" i="5"/>
  <c r="V1983" i="5"/>
  <c r="C1984" i="5"/>
  <c r="V1984" i="5"/>
  <c r="C1985" i="5"/>
  <c r="V1985" i="5"/>
  <c r="C1986" i="5"/>
  <c r="V1986" i="5"/>
  <c r="C1987" i="5"/>
  <c r="V1987" i="5"/>
  <c r="C1988" i="5"/>
  <c r="V1988" i="5"/>
  <c r="C1989" i="5"/>
  <c r="V1989" i="5"/>
  <c r="C1990" i="5"/>
  <c r="V1990" i="5"/>
  <c r="C1991" i="5"/>
  <c r="V1991" i="5"/>
  <c r="C1992" i="5"/>
  <c r="V1992" i="5"/>
  <c r="C1993" i="5"/>
  <c r="V1993" i="5"/>
  <c r="C1994" i="5"/>
  <c r="V1994" i="5"/>
  <c r="C1995" i="5"/>
  <c r="V1995" i="5"/>
  <c r="C1996" i="5"/>
  <c r="V1996" i="5"/>
  <c r="C1997" i="5"/>
  <c r="V1997" i="5"/>
  <c r="C1998" i="5"/>
  <c r="V1998" i="5"/>
  <c r="C1999" i="5"/>
  <c r="V1999" i="5"/>
  <c r="C2000" i="5"/>
  <c r="V2000" i="5"/>
  <c r="C2001" i="5"/>
  <c r="V2001" i="5"/>
  <c r="C2002" i="5"/>
  <c r="V2002" i="5"/>
  <c r="C2003" i="5"/>
  <c r="V2003" i="5"/>
  <c r="C2004" i="5"/>
  <c r="V2004" i="5"/>
  <c r="C2005" i="5"/>
  <c r="V2005" i="5"/>
  <c r="C2006" i="5"/>
  <c r="V2006" i="5"/>
  <c r="C2007" i="5"/>
  <c r="V2007" i="5"/>
  <c r="C2008" i="5"/>
  <c r="V2008" i="5"/>
  <c r="C2009" i="5"/>
  <c r="V2009" i="5"/>
  <c r="C2010" i="5"/>
  <c r="V2010" i="5"/>
  <c r="C2011" i="5"/>
  <c r="V2011" i="5"/>
  <c r="C2012" i="5"/>
  <c r="V2012" i="5"/>
  <c r="C2013" i="5"/>
  <c r="V2013" i="5"/>
  <c r="C2014" i="5"/>
  <c r="V2014" i="5"/>
  <c r="C2015" i="5"/>
  <c r="V2015" i="5"/>
  <c r="C2016" i="5"/>
  <c r="V2016" i="5"/>
  <c r="C2017" i="5"/>
  <c r="V2017" i="5"/>
  <c r="C2018" i="5"/>
  <c r="V2018" i="5"/>
  <c r="C2019" i="5"/>
  <c r="V2019" i="5"/>
  <c r="C2020" i="5"/>
  <c r="V2020" i="5"/>
  <c r="C2021" i="5"/>
  <c r="V2021" i="5"/>
  <c r="C2022" i="5"/>
  <c r="V2022" i="5"/>
  <c r="C2023" i="5"/>
  <c r="V2023" i="5"/>
  <c r="C2024" i="5"/>
  <c r="V2024" i="5"/>
  <c r="C2025" i="5"/>
  <c r="V2025" i="5"/>
  <c r="C2026" i="5"/>
  <c r="V2026" i="5"/>
  <c r="C2027" i="5"/>
  <c r="V2027" i="5"/>
  <c r="C2028" i="5"/>
  <c r="V2028" i="5"/>
  <c r="C2029" i="5"/>
  <c r="V2029" i="5"/>
  <c r="C2030" i="5"/>
  <c r="V2030" i="5"/>
  <c r="C2031" i="5"/>
  <c r="V2031" i="5"/>
  <c r="C2032" i="5"/>
  <c r="V2032" i="5"/>
  <c r="C2033" i="5"/>
  <c r="V2033" i="5"/>
  <c r="C2034" i="5"/>
  <c r="V2034" i="5"/>
  <c r="C2035" i="5"/>
  <c r="V2035" i="5"/>
  <c r="C2036" i="5"/>
  <c r="V2036" i="5"/>
  <c r="C2037" i="5"/>
  <c r="V2037" i="5"/>
  <c r="C2038" i="5"/>
  <c r="V2038" i="5"/>
  <c r="C2039" i="5"/>
  <c r="V2039" i="5"/>
  <c r="C2040" i="5"/>
  <c r="V2040" i="5"/>
  <c r="C2041" i="5"/>
  <c r="V2041" i="5"/>
  <c r="C2042" i="5"/>
  <c r="V2042" i="5"/>
  <c r="C2043" i="5"/>
  <c r="V2043" i="5"/>
  <c r="C2044" i="5"/>
  <c r="V2044" i="5"/>
  <c r="C2045" i="5"/>
  <c r="V2045" i="5"/>
  <c r="C2046" i="5"/>
  <c r="V2046" i="5"/>
  <c r="C2047" i="5"/>
  <c r="V2047" i="5"/>
  <c r="C2048" i="5"/>
  <c r="V2048" i="5"/>
  <c r="C2049" i="5"/>
  <c r="V2049" i="5"/>
  <c r="C2050" i="5"/>
  <c r="V2050" i="5"/>
  <c r="C2051" i="5"/>
  <c r="V2051" i="5"/>
  <c r="C2052" i="5"/>
  <c r="V2052" i="5"/>
  <c r="C2053" i="5"/>
  <c r="V2053" i="5"/>
  <c r="C2054" i="5"/>
  <c r="V2054" i="5"/>
  <c r="C2055" i="5"/>
  <c r="V2055" i="5"/>
  <c r="C2056" i="5"/>
  <c r="V2056" i="5"/>
  <c r="C2057" i="5"/>
  <c r="V2057" i="5"/>
  <c r="C2058" i="5"/>
  <c r="V2058" i="5"/>
  <c r="C2059" i="5"/>
  <c r="V2059" i="5"/>
  <c r="C2060" i="5"/>
  <c r="V2060" i="5"/>
  <c r="C2061" i="5"/>
  <c r="V2061" i="5"/>
  <c r="C2062" i="5"/>
  <c r="V2062" i="5"/>
  <c r="C2063" i="5"/>
  <c r="V2063" i="5"/>
  <c r="C2064" i="5"/>
  <c r="V2064" i="5"/>
  <c r="C2065" i="5"/>
  <c r="V2065" i="5"/>
  <c r="C2066" i="5"/>
  <c r="V2066" i="5"/>
  <c r="C2067" i="5"/>
  <c r="V2067" i="5"/>
  <c r="C2068" i="5"/>
  <c r="V2068" i="5"/>
  <c r="C2069" i="5"/>
  <c r="V2069" i="5"/>
  <c r="C2070" i="5"/>
  <c r="V2070" i="5"/>
  <c r="C2071" i="5"/>
  <c r="V2071" i="5"/>
  <c r="C2072" i="5"/>
  <c r="V2072" i="5"/>
  <c r="C2073" i="5"/>
  <c r="V2073" i="5"/>
  <c r="C2074" i="5"/>
  <c r="V2074" i="5"/>
  <c r="C2075" i="5"/>
  <c r="V2075" i="5"/>
  <c r="C2076" i="5"/>
  <c r="V2076" i="5"/>
  <c r="C2077" i="5"/>
  <c r="V2077" i="5"/>
  <c r="C2078" i="5"/>
  <c r="V2078" i="5"/>
  <c r="C2079" i="5"/>
  <c r="V2079" i="5"/>
  <c r="C2080" i="5"/>
  <c r="V2080" i="5"/>
  <c r="C2081" i="5"/>
  <c r="V2081" i="5"/>
  <c r="C2082" i="5"/>
  <c r="V2082" i="5"/>
  <c r="C2083" i="5"/>
  <c r="V2083" i="5"/>
  <c r="C2084" i="5"/>
  <c r="V2084" i="5"/>
  <c r="C2085" i="5"/>
  <c r="V2085" i="5"/>
  <c r="C2086" i="5"/>
  <c r="V2086" i="5"/>
  <c r="C2087" i="5"/>
  <c r="V2087" i="5"/>
  <c r="C2088" i="5"/>
  <c r="V2088" i="5"/>
  <c r="C2089" i="5"/>
  <c r="V2089" i="5"/>
  <c r="C2090" i="5"/>
  <c r="V2090" i="5"/>
  <c r="C2091" i="5"/>
  <c r="V2091" i="5"/>
  <c r="C2092" i="5"/>
  <c r="V2092" i="5"/>
  <c r="C2093" i="5"/>
  <c r="V2093" i="5"/>
  <c r="C2094" i="5"/>
  <c r="V2094" i="5"/>
  <c r="C2095" i="5"/>
  <c r="V2095" i="5"/>
  <c r="C2096" i="5"/>
  <c r="V2096" i="5"/>
  <c r="C2097" i="5"/>
  <c r="V2097" i="5"/>
  <c r="C2098" i="5"/>
  <c r="V2098" i="5"/>
  <c r="C2099" i="5"/>
  <c r="V2099" i="5"/>
  <c r="C2100" i="5"/>
  <c r="V2100" i="5"/>
  <c r="C2101" i="5"/>
  <c r="V2101" i="5"/>
  <c r="C2102" i="5"/>
  <c r="V2102" i="5"/>
  <c r="C2103" i="5"/>
  <c r="V2103" i="5"/>
  <c r="C2104" i="5"/>
  <c r="V2104" i="5"/>
  <c r="C2105" i="5"/>
  <c r="V2105" i="5"/>
  <c r="C2106" i="5"/>
  <c r="V2106" i="5"/>
  <c r="C2107" i="5"/>
  <c r="V2107" i="5"/>
  <c r="C2108" i="5"/>
  <c r="V2108" i="5"/>
  <c r="C2109" i="5"/>
  <c r="V2109" i="5"/>
  <c r="C2110" i="5"/>
  <c r="V2110" i="5"/>
  <c r="C2111" i="5"/>
  <c r="V2111" i="5"/>
  <c r="C2112" i="5"/>
  <c r="V2112" i="5"/>
  <c r="C2113" i="5"/>
  <c r="V2113" i="5"/>
  <c r="C2114" i="5"/>
  <c r="V2114" i="5"/>
  <c r="C2115" i="5"/>
  <c r="V2115" i="5"/>
  <c r="C2116" i="5"/>
  <c r="V2116" i="5"/>
  <c r="C2117" i="5"/>
  <c r="V2117" i="5"/>
  <c r="C2118" i="5"/>
  <c r="V2118" i="5"/>
  <c r="C2119" i="5"/>
  <c r="V2119" i="5"/>
  <c r="C2120" i="5"/>
  <c r="V2120" i="5"/>
  <c r="C2121" i="5"/>
  <c r="V2121" i="5"/>
  <c r="C2122" i="5"/>
  <c r="V2122" i="5"/>
  <c r="C2123" i="5"/>
  <c r="V2123" i="5"/>
  <c r="C2124" i="5"/>
  <c r="V2124" i="5"/>
  <c r="C2125" i="5"/>
  <c r="V2125" i="5"/>
  <c r="C2126" i="5"/>
  <c r="V2126" i="5"/>
  <c r="C2127" i="5"/>
  <c r="V2127" i="5"/>
  <c r="C2128" i="5"/>
  <c r="V2128" i="5"/>
  <c r="C2129" i="5"/>
  <c r="V2129" i="5"/>
  <c r="C2130" i="5"/>
  <c r="V2130" i="5"/>
  <c r="C2131" i="5"/>
  <c r="V2131" i="5"/>
  <c r="C2132" i="5"/>
  <c r="V2132" i="5"/>
  <c r="C2133" i="5"/>
  <c r="V2133" i="5"/>
  <c r="C2134" i="5"/>
  <c r="V2134" i="5"/>
  <c r="C2135" i="5"/>
  <c r="V2135" i="5"/>
  <c r="C2136" i="5"/>
  <c r="V2136" i="5"/>
  <c r="C2137" i="5"/>
  <c r="V2137" i="5"/>
  <c r="C2138" i="5"/>
  <c r="V2138" i="5"/>
  <c r="C2139" i="5"/>
  <c r="V2139" i="5"/>
  <c r="C2140" i="5"/>
  <c r="V2140" i="5"/>
  <c r="C2141" i="5"/>
  <c r="V2141" i="5"/>
  <c r="C2142" i="5"/>
  <c r="V2142" i="5"/>
  <c r="C2143" i="5"/>
  <c r="V2143" i="5"/>
  <c r="C2144" i="5"/>
  <c r="V2144" i="5"/>
  <c r="C2145" i="5"/>
  <c r="V2145" i="5"/>
  <c r="C2146" i="5"/>
  <c r="V2146" i="5"/>
  <c r="C2147" i="5"/>
  <c r="V2147" i="5"/>
  <c r="C2148" i="5"/>
  <c r="V2148" i="5"/>
  <c r="C2149" i="5"/>
  <c r="V2149" i="5"/>
  <c r="C2150" i="5"/>
  <c r="V2150" i="5"/>
  <c r="C2151" i="5"/>
  <c r="V2151" i="5"/>
  <c r="C2152" i="5"/>
  <c r="V2152" i="5"/>
  <c r="C2153" i="5"/>
  <c r="V2153" i="5"/>
  <c r="C2154" i="5"/>
  <c r="V2154" i="5"/>
  <c r="C2155" i="5"/>
  <c r="V2155" i="5"/>
  <c r="C2156" i="5"/>
  <c r="V2156" i="5"/>
  <c r="C2157" i="5"/>
  <c r="V2157" i="5"/>
  <c r="C2158" i="5"/>
  <c r="V2158" i="5"/>
  <c r="C2159" i="5"/>
  <c r="V2159" i="5"/>
  <c r="C2160" i="5"/>
  <c r="V2160" i="5"/>
  <c r="C2161" i="5"/>
  <c r="V2161" i="5"/>
  <c r="C2162" i="5"/>
  <c r="V2162" i="5"/>
  <c r="C2163" i="5"/>
  <c r="V2163" i="5"/>
  <c r="C2164" i="5"/>
  <c r="V2164" i="5"/>
  <c r="C2165" i="5"/>
  <c r="V2165" i="5"/>
  <c r="C2166" i="5"/>
  <c r="V2166" i="5"/>
  <c r="C2167" i="5"/>
  <c r="V2167" i="5"/>
  <c r="C2168" i="5"/>
  <c r="V2168" i="5"/>
  <c r="C2169" i="5"/>
  <c r="V2169" i="5"/>
  <c r="C2170" i="5"/>
  <c r="V2170" i="5"/>
  <c r="C2171" i="5"/>
  <c r="V2171" i="5"/>
  <c r="C2172" i="5"/>
  <c r="V2172" i="5"/>
  <c r="C2173" i="5"/>
  <c r="V2173" i="5"/>
  <c r="C2174" i="5"/>
  <c r="V2174" i="5"/>
  <c r="C2175" i="5"/>
  <c r="V2175" i="5"/>
  <c r="C2176" i="5"/>
  <c r="V2176" i="5"/>
  <c r="C2177" i="5"/>
  <c r="V2177" i="5"/>
  <c r="C2178" i="5"/>
  <c r="V2178" i="5"/>
  <c r="C2179" i="5"/>
  <c r="V2179" i="5"/>
  <c r="C2180" i="5"/>
  <c r="V2180" i="5"/>
  <c r="C2181" i="5"/>
  <c r="V2181" i="5"/>
  <c r="C2182" i="5"/>
  <c r="V2182" i="5"/>
  <c r="C2183" i="5"/>
  <c r="V2183" i="5"/>
  <c r="C2184" i="5"/>
  <c r="V2184" i="5"/>
  <c r="C2185" i="5"/>
  <c r="V2185" i="5"/>
  <c r="C2186" i="5"/>
  <c r="V2186" i="5"/>
  <c r="C2187" i="5"/>
  <c r="V2187" i="5"/>
  <c r="C2188" i="5"/>
  <c r="V2188" i="5"/>
  <c r="C2189" i="5"/>
  <c r="V2189" i="5"/>
  <c r="C2190" i="5"/>
  <c r="V2190" i="5"/>
  <c r="C2191" i="5"/>
  <c r="V2191" i="5"/>
  <c r="C2192" i="5"/>
  <c r="V2192" i="5"/>
  <c r="C2193" i="5"/>
  <c r="V2193" i="5"/>
  <c r="C2194" i="5"/>
  <c r="V2194" i="5"/>
  <c r="C2195" i="5"/>
  <c r="V2195" i="5"/>
  <c r="C2196" i="5"/>
  <c r="V2196" i="5"/>
  <c r="C2197" i="5"/>
  <c r="V2197" i="5"/>
  <c r="C2198" i="5"/>
  <c r="V2198" i="5"/>
  <c r="C2199" i="5"/>
  <c r="V2199" i="5"/>
  <c r="C2200" i="5"/>
  <c r="V2200" i="5"/>
  <c r="C2201" i="5"/>
  <c r="V2201" i="5"/>
  <c r="C2202" i="5"/>
  <c r="V2202" i="5"/>
  <c r="C2203" i="5"/>
  <c r="V2203" i="5"/>
  <c r="C2204" i="5"/>
  <c r="V2204" i="5"/>
  <c r="C2205" i="5"/>
  <c r="V2205" i="5"/>
  <c r="C2206" i="5"/>
  <c r="V2206" i="5"/>
  <c r="C2207" i="5"/>
  <c r="V2207" i="5"/>
  <c r="C2208" i="5"/>
  <c r="V2208" i="5"/>
  <c r="C2209" i="5"/>
  <c r="V2209" i="5"/>
  <c r="C2210" i="5"/>
  <c r="V2210" i="5"/>
  <c r="C2211" i="5"/>
  <c r="V2211" i="5"/>
  <c r="C2212" i="5"/>
  <c r="V2212" i="5"/>
  <c r="C2213" i="5"/>
  <c r="V2213" i="5"/>
  <c r="C2214" i="5"/>
  <c r="V2214" i="5"/>
  <c r="C2215" i="5"/>
  <c r="V2215" i="5"/>
  <c r="C2216" i="5"/>
  <c r="V2216" i="5"/>
  <c r="C2217" i="5"/>
  <c r="V2217" i="5"/>
  <c r="C2218" i="5"/>
  <c r="V2218" i="5"/>
  <c r="C2219" i="5"/>
  <c r="V2219" i="5"/>
  <c r="C2220" i="5"/>
  <c r="V2220" i="5"/>
  <c r="C2221" i="5"/>
  <c r="V2221" i="5"/>
  <c r="C2222" i="5"/>
  <c r="V2222" i="5"/>
  <c r="C2223" i="5"/>
  <c r="V2223" i="5"/>
  <c r="C2224" i="5"/>
  <c r="V2224" i="5"/>
  <c r="C2225" i="5"/>
  <c r="V2225" i="5"/>
  <c r="C2226" i="5"/>
  <c r="V2226" i="5"/>
  <c r="C2227" i="5"/>
  <c r="V2227" i="5"/>
  <c r="C2228" i="5"/>
  <c r="V2228" i="5"/>
  <c r="C2229" i="5"/>
  <c r="V2229" i="5"/>
  <c r="C2230" i="5"/>
  <c r="V2230" i="5"/>
  <c r="C2231" i="5"/>
  <c r="V2231" i="5"/>
  <c r="C2232" i="5"/>
  <c r="V2232" i="5"/>
  <c r="C2233" i="5"/>
  <c r="V2233" i="5"/>
  <c r="C2234" i="5"/>
  <c r="V2234" i="5"/>
  <c r="C2235" i="5"/>
  <c r="V2235" i="5"/>
  <c r="C2236" i="5"/>
  <c r="V2236" i="5"/>
  <c r="C2237" i="5"/>
  <c r="V2237" i="5"/>
  <c r="C2238" i="5"/>
  <c r="V2238" i="5"/>
  <c r="C2239" i="5"/>
  <c r="V2239" i="5"/>
  <c r="C2240" i="5"/>
  <c r="V2240" i="5"/>
  <c r="C2241" i="5"/>
  <c r="V2241" i="5"/>
  <c r="C2242" i="5"/>
  <c r="V2242" i="5"/>
  <c r="C2243" i="5"/>
  <c r="V2243" i="5"/>
  <c r="C2244" i="5"/>
  <c r="V2244" i="5"/>
  <c r="C2245" i="5"/>
  <c r="V2245" i="5"/>
  <c r="C2246" i="5"/>
  <c r="V2246" i="5"/>
  <c r="C2247" i="5"/>
  <c r="V2247" i="5"/>
  <c r="C2248" i="5"/>
  <c r="V2248" i="5"/>
  <c r="C2249" i="5"/>
  <c r="V2249" i="5"/>
  <c r="C2250" i="5"/>
  <c r="V2250" i="5"/>
  <c r="C2251" i="5"/>
  <c r="V2251" i="5"/>
  <c r="C2252" i="5"/>
  <c r="V2252" i="5"/>
  <c r="C2253" i="5"/>
  <c r="V2253" i="5"/>
  <c r="C2254" i="5"/>
  <c r="V2254" i="5"/>
  <c r="C2255" i="5"/>
  <c r="V2255" i="5"/>
  <c r="C2256" i="5"/>
  <c r="V2256" i="5"/>
  <c r="C2257" i="5"/>
  <c r="V2257" i="5"/>
  <c r="C2258" i="5"/>
  <c r="V2258" i="5"/>
  <c r="C2259" i="5"/>
  <c r="V2259" i="5"/>
  <c r="C2260" i="5"/>
  <c r="V2260" i="5"/>
  <c r="C2261" i="5"/>
  <c r="V2261" i="5"/>
  <c r="C2262" i="5"/>
  <c r="V2262" i="5"/>
  <c r="C2263" i="5"/>
  <c r="V2263" i="5"/>
  <c r="C2264" i="5"/>
  <c r="V2264" i="5"/>
  <c r="C2265" i="5"/>
  <c r="V2265" i="5"/>
  <c r="C2266" i="5"/>
  <c r="V2266" i="5"/>
  <c r="C2267" i="5"/>
  <c r="V2267" i="5"/>
  <c r="C2268" i="5"/>
  <c r="V2268" i="5"/>
  <c r="C2269" i="5"/>
  <c r="V2269" i="5"/>
  <c r="C2270" i="5"/>
  <c r="V2270" i="5"/>
  <c r="C2271" i="5"/>
  <c r="V2271" i="5"/>
  <c r="C2272" i="5"/>
  <c r="V2272" i="5"/>
  <c r="C2273" i="5"/>
  <c r="V2273" i="5"/>
  <c r="C2274" i="5"/>
  <c r="V2274" i="5"/>
  <c r="C2275" i="5"/>
  <c r="V2275" i="5"/>
  <c r="C2276" i="5"/>
  <c r="V2276" i="5"/>
  <c r="C2277" i="5"/>
  <c r="V2277" i="5"/>
  <c r="C2278" i="5"/>
  <c r="V2278" i="5"/>
  <c r="C2279" i="5"/>
  <c r="V2279" i="5"/>
  <c r="C2280" i="5"/>
  <c r="V2280" i="5"/>
  <c r="C2281" i="5"/>
  <c r="V2281" i="5"/>
  <c r="C2282" i="5"/>
  <c r="V2282" i="5"/>
  <c r="C2283" i="5"/>
  <c r="V2283" i="5"/>
  <c r="C2284" i="5"/>
  <c r="V2284" i="5"/>
  <c r="C2285" i="5"/>
  <c r="V2285" i="5"/>
  <c r="C2286" i="5"/>
  <c r="V2286" i="5"/>
  <c r="C2287" i="5"/>
  <c r="V2287" i="5"/>
  <c r="C2288" i="5"/>
  <c r="V2288" i="5"/>
  <c r="C2289" i="5"/>
  <c r="V2289" i="5"/>
  <c r="C2290" i="5"/>
  <c r="V2290" i="5"/>
  <c r="C2291" i="5"/>
  <c r="V2291" i="5"/>
  <c r="C2292" i="5"/>
  <c r="V2292" i="5"/>
  <c r="C2293" i="5"/>
  <c r="V2293" i="5"/>
  <c r="C2294" i="5"/>
  <c r="V2294" i="5"/>
  <c r="C2295" i="5"/>
  <c r="V2295" i="5"/>
  <c r="C2296" i="5"/>
  <c r="V2296" i="5"/>
  <c r="C2297" i="5"/>
  <c r="V2297" i="5"/>
  <c r="C2298" i="5"/>
  <c r="V2298" i="5"/>
  <c r="C2299" i="5"/>
  <c r="V2299" i="5"/>
  <c r="C2300" i="5"/>
  <c r="V2300" i="5"/>
  <c r="C2301" i="5"/>
  <c r="V2301" i="5"/>
  <c r="C2302" i="5"/>
  <c r="V2302" i="5"/>
  <c r="C2303" i="5"/>
  <c r="V2303" i="5"/>
  <c r="C2304" i="5"/>
  <c r="V2304" i="5"/>
  <c r="C2305" i="5"/>
  <c r="V2305" i="5"/>
  <c r="C2306" i="5"/>
  <c r="V2306" i="5"/>
  <c r="C2307" i="5"/>
  <c r="V2307" i="5"/>
  <c r="C2308" i="5"/>
  <c r="V2308" i="5"/>
  <c r="C2309" i="5"/>
  <c r="V2309" i="5"/>
  <c r="C2310" i="5"/>
  <c r="V2310" i="5"/>
  <c r="C2311" i="5"/>
  <c r="V2311" i="5"/>
  <c r="C2312" i="5"/>
  <c r="V2312" i="5"/>
  <c r="C2313" i="5"/>
  <c r="V2313" i="5"/>
  <c r="C2314" i="5"/>
  <c r="V2314" i="5"/>
  <c r="C2315" i="5"/>
  <c r="V2315" i="5"/>
  <c r="C2316" i="5"/>
  <c r="V2316" i="5"/>
  <c r="C2317" i="5"/>
  <c r="V2317" i="5"/>
  <c r="C2318" i="5"/>
  <c r="V2318" i="5"/>
  <c r="C2319" i="5"/>
  <c r="V2319" i="5"/>
  <c r="C2320" i="5"/>
  <c r="V2320" i="5"/>
  <c r="C2321" i="5"/>
  <c r="V2321" i="5"/>
  <c r="C2322" i="5"/>
  <c r="V2322" i="5"/>
  <c r="C2323" i="5"/>
  <c r="V2323" i="5"/>
  <c r="C2324" i="5"/>
  <c r="V2324" i="5"/>
  <c r="C2325" i="5"/>
  <c r="V2325" i="5"/>
  <c r="C2326" i="5"/>
  <c r="V2326" i="5"/>
  <c r="C2327" i="5"/>
  <c r="V2327" i="5"/>
  <c r="C2328" i="5"/>
  <c r="V2328" i="5"/>
  <c r="C2329" i="5"/>
  <c r="V2329" i="5"/>
  <c r="C2330" i="5"/>
  <c r="V2330" i="5"/>
  <c r="C2331" i="5"/>
  <c r="V2331" i="5"/>
  <c r="C2332" i="5"/>
  <c r="V2332" i="5"/>
  <c r="C2333" i="5"/>
  <c r="V2333" i="5"/>
  <c r="C2334" i="5"/>
  <c r="V2334" i="5"/>
  <c r="C2335" i="5"/>
  <c r="V2335" i="5"/>
  <c r="C2336" i="5"/>
  <c r="V2336" i="5"/>
  <c r="C2337" i="5"/>
  <c r="V2337" i="5"/>
  <c r="C2338" i="5"/>
  <c r="V2338" i="5"/>
  <c r="C2339" i="5"/>
  <c r="V2339" i="5"/>
  <c r="C2340" i="5"/>
  <c r="V2340" i="5"/>
  <c r="C2341" i="5"/>
  <c r="V2341" i="5"/>
  <c r="C2342" i="5"/>
  <c r="V2342" i="5"/>
  <c r="C2343" i="5"/>
  <c r="V2343" i="5"/>
  <c r="C2344" i="5"/>
  <c r="V2344" i="5"/>
  <c r="C2345" i="5"/>
  <c r="V2345" i="5"/>
  <c r="C2346" i="5"/>
  <c r="V2346" i="5"/>
  <c r="C2347" i="5"/>
  <c r="V2347" i="5"/>
  <c r="C2348" i="5"/>
  <c r="V2348" i="5"/>
  <c r="C2349" i="5"/>
  <c r="V2349" i="5"/>
  <c r="C2350" i="5"/>
  <c r="V2350" i="5"/>
  <c r="C2351" i="5"/>
  <c r="V2351" i="5"/>
  <c r="C2352" i="5"/>
  <c r="V2352" i="5"/>
  <c r="C2353" i="5"/>
  <c r="V2353" i="5"/>
  <c r="C2354" i="5"/>
  <c r="V2354" i="5"/>
  <c r="C2355" i="5"/>
  <c r="V2355" i="5"/>
  <c r="C2356" i="5"/>
  <c r="V2356" i="5"/>
  <c r="C2357" i="5"/>
  <c r="V2357" i="5"/>
  <c r="C2358" i="5"/>
  <c r="V2358" i="5"/>
  <c r="C2359" i="5"/>
  <c r="V2359" i="5"/>
  <c r="C2360" i="5"/>
  <c r="V2360" i="5"/>
  <c r="C2361" i="5"/>
  <c r="V2361" i="5"/>
  <c r="C2362" i="5"/>
  <c r="V2362" i="5"/>
  <c r="C2363" i="5"/>
  <c r="V2363" i="5"/>
  <c r="C2364" i="5"/>
  <c r="V2364" i="5"/>
  <c r="C2365" i="5"/>
  <c r="V2365" i="5"/>
  <c r="C2366" i="5"/>
  <c r="V2366" i="5"/>
  <c r="C2367" i="5"/>
  <c r="V2367" i="5"/>
  <c r="C2368" i="5"/>
  <c r="V2368" i="5"/>
  <c r="C2369" i="5"/>
  <c r="V2369" i="5"/>
  <c r="C2370" i="5"/>
  <c r="V2370" i="5"/>
  <c r="C2371" i="5"/>
  <c r="V2371" i="5"/>
  <c r="C2372" i="5"/>
  <c r="V2372" i="5"/>
  <c r="C2373" i="5"/>
  <c r="V2373" i="5"/>
  <c r="C2374" i="5"/>
  <c r="V2374" i="5"/>
  <c r="C2375" i="5"/>
  <c r="V2375" i="5"/>
  <c r="C2376" i="5"/>
  <c r="V2376" i="5"/>
  <c r="C2377" i="5"/>
  <c r="V2377" i="5"/>
  <c r="C2378" i="5"/>
  <c r="V2378" i="5"/>
  <c r="C2379" i="5"/>
  <c r="V2379" i="5"/>
  <c r="C2380" i="5"/>
  <c r="V2380" i="5"/>
  <c r="C2381" i="5"/>
  <c r="V2381" i="5"/>
  <c r="C2382" i="5"/>
  <c r="V2382" i="5"/>
  <c r="C2383" i="5"/>
  <c r="V2383" i="5"/>
  <c r="C2384" i="5"/>
  <c r="V2384" i="5"/>
  <c r="C2385" i="5"/>
  <c r="V2385" i="5"/>
  <c r="C2386" i="5"/>
  <c r="V2386" i="5"/>
  <c r="C2387" i="5"/>
  <c r="V2387" i="5"/>
  <c r="C2388" i="5"/>
  <c r="V2388" i="5"/>
  <c r="C2389" i="5"/>
  <c r="V2389" i="5"/>
  <c r="C2390" i="5"/>
  <c r="V2390" i="5"/>
  <c r="C2391" i="5"/>
  <c r="V2391" i="5"/>
  <c r="C2392" i="5"/>
  <c r="V2392" i="5"/>
  <c r="C2393" i="5"/>
  <c r="V2393" i="5"/>
  <c r="C2394" i="5"/>
  <c r="V2394" i="5"/>
  <c r="C2395" i="5"/>
  <c r="V2395" i="5"/>
  <c r="C2396" i="5"/>
  <c r="V2396" i="5"/>
  <c r="C2397" i="5"/>
  <c r="V2397" i="5"/>
  <c r="C2398" i="5"/>
  <c r="V2398" i="5"/>
  <c r="C2399" i="5"/>
  <c r="V2399" i="5"/>
  <c r="C2400" i="5"/>
  <c r="V2400" i="5"/>
  <c r="C2401" i="5"/>
  <c r="V2401" i="5"/>
  <c r="C2402" i="5"/>
  <c r="V2402" i="5"/>
  <c r="C2403" i="5"/>
  <c r="V2403" i="5"/>
  <c r="C2404" i="5"/>
  <c r="V2404" i="5"/>
  <c r="C2405" i="5"/>
  <c r="V2405" i="5"/>
  <c r="C2406" i="5"/>
  <c r="V2406" i="5"/>
  <c r="C2407" i="5"/>
  <c r="V2407" i="5"/>
  <c r="C2408" i="5"/>
  <c r="V2408" i="5"/>
  <c r="C2409" i="5"/>
  <c r="V2409" i="5"/>
  <c r="C2410" i="5"/>
  <c r="V2410" i="5"/>
  <c r="C2411" i="5"/>
  <c r="V2411" i="5"/>
  <c r="C2412" i="5"/>
  <c r="V2412" i="5"/>
  <c r="C2413" i="5"/>
  <c r="V2413" i="5"/>
  <c r="C2414" i="5"/>
  <c r="V2414" i="5"/>
  <c r="C2415" i="5"/>
  <c r="V2415" i="5"/>
  <c r="C2416" i="5"/>
  <c r="V2416" i="5"/>
  <c r="C2417" i="5"/>
  <c r="V2417" i="5"/>
  <c r="C2418" i="5"/>
  <c r="V2418" i="5"/>
  <c r="C2419" i="5"/>
  <c r="V2419" i="5"/>
  <c r="C2420" i="5"/>
  <c r="V2420" i="5"/>
  <c r="C2421" i="5"/>
  <c r="V2421" i="5"/>
  <c r="C2422" i="5"/>
  <c r="V2422" i="5"/>
  <c r="C2423" i="5"/>
  <c r="V2423" i="5"/>
  <c r="C2424" i="5"/>
  <c r="V2424" i="5"/>
  <c r="C2425" i="5"/>
  <c r="V2425" i="5"/>
  <c r="C2426" i="5"/>
  <c r="V2426" i="5"/>
  <c r="C2427" i="5"/>
  <c r="V2427" i="5"/>
  <c r="C2428" i="5"/>
  <c r="V2428" i="5"/>
  <c r="C2429" i="5"/>
  <c r="V2429" i="5"/>
  <c r="C2430" i="5"/>
  <c r="V2430" i="5"/>
  <c r="C2431" i="5"/>
  <c r="V2431" i="5"/>
  <c r="C2432" i="5"/>
  <c r="V2432" i="5"/>
  <c r="C2433" i="5"/>
  <c r="V2433" i="5"/>
  <c r="C2434" i="5"/>
  <c r="V2434" i="5"/>
  <c r="C2435" i="5"/>
  <c r="V2435" i="5"/>
  <c r="C2436" i="5"/>
  <c r="V2436" i="5"/>
  <c r="C2437" i="5"/>
  <c r="V2437" i="5"/>
  <c r="C2438" i="5"/>
  <c r="V2438" i="5"/>
  <c r="C2439" i="5"/>
  <c r="V2439" i="5"/>
  <c r="C2440" i="5"/>
  <c r="V2440" i="5"/>
  <c r="C2441" i="5"/>
  <c r="V2441" i="5"/>
  <c r="C2442" i="5"/>
  <c r="V2442" i="5"/>
  <c r="C2443" i="5"/>
  <c r="V2443" i="5"/>
  <c r="C2444" i="5"/>
  <c r="V2444" i="5"/>
  <c r="C2445" i="5"/>
  <c r="V2445" i="5"/>
  <c r="C2446" i="5"/>
  <c r="V2446" i="5"/>
  <c r="C2447" i="5"/>
  <c r="V2447" i="5"/>
  <c r="C2448" i="5"/>
  <c r="V2448" i="5"/>
  <c r="C2449" i="5"/>
  <c r="V2449" i="5"/>
  <c r="C2450" i="5"/>
  <c r="V2450" i="5"/>
  <c r="C2451" i="5"/>
  <c r="V2451" i="5"/>
  <c r="C2452" i="5"/>
  <c r="V2452" i="5"/>
  <c r="C2453" i="5"/>
  <c r="V2453" i="5"/>
  <c r="C2454" i="5"/>
  <c r="V2454" i="5"/>
  <c r="C2455" i="5"/>
  <c r="V2455" i="5"/>
  <c r="C2456" i="5"/>
  <c r="V2456" i="5"/>
  <c r="C2457" i="5"/>
  <c r="V2457" i="5"/>
  <c r="C2458" i="5"/>
  <c r="V2458" i="5"/>
  <c r="C2459" i="5"/>
  <c r="V2459" i="5"/>
  <c r="C2460" i="5"/>
  <c r="V2460" i="5"/>
  <c r="C2461" i="5"/>
  <c r="V2461" i="5"/>
  <c r="C2462" i="5"/>
  <c r="V2462" i="5"/>
  <c r="C2463" i="5"/>
  <c r="V2463" i="5"/>
  <c r="C2464" i="5"/>
  <c r="V2464" i="5"/>
  <c r="C2465" i="5"/>
  <c r="V2465" i="5"/>
  <c r="C2466" i="5"/>
  <c r="V2466" i="5"/>
  <c r="C2467" i="5"/>
  <c r="V2467" i="5"/>
  <c r="C2468" i="5"/>
  <c r="V2468" i="5"/>
  <c r="C2469" i="5"/>
  <c r="V2469" i="5"/>
  <c r="C2470" i="5"/>
  <c r="V2470" i="5"/>
  <c r="C2471" i="5"/>
  <c r="V2471" i="5"/>
  <c r="C2472" i="5"/>
  <c r="V2472" i="5"/>
  <c r="C2473" i="5"/>
  <c r="V2473" i="5"/>
  <c r="C2474" i="5"/>
  <c r="V2474" i="5"/>
  <c r="C2475" i="5"/>
  <c r="V2475" i="5"/>
  <c r="C2476" i="5"/>
  <c r="V2476" i="5"/>
  <c r="C2477" i="5"/>
  <c r="V2477" i="5"/>
  <c r="C2478" i="5"/>
  <c r="V2478" i="5"/>
  <c r="C2479" i="5"/>
  <c r="V2479" i="5"/>
  <c r="C2480" i="5"/>
  <c r="V2480" i="5"/>
  <c r="C2481" i="5"/>
  <c r="V2481" i="5"/>
  <c r="C2482" i="5"/>
  <c r="V2482" i="5"/>
  <c r="C2483" i="5"/>
  <c r="V2483" i="5"/>
  <c r="C2484" i="5"/>
  <c r="V2484" i="5"/>
  <c r="C2485" i="5"/>
  <c r="V2485" i="5"/>
  <c r="C2486" i="5"/>
  <c r="V2486" i="5"/>
  <c r="C2487" i="5"/>
  <c r="V2487" i="5"/>
  <c r="C2488" i="5"/>
  <c r="V2488" i="5"/>
  <c r="C2489" i="5"/>
  <c r="V2489" i="5"/>
  <c r="C2490" i="5"/>
  <c r="V2490" i="5"/>
  <c r="C2491" i="5"/>
  <c r="V2491" i="5"/>
  <c r="C2492" i="5"/>
  <c r="V2492" i="5"/>
  <c r="C2493" i="5"/>
  <c r="V2493" i="5"/>
  <c r="C2494" i="5"/>
  <c r="V2494" i="5"/>
  <c r="C2495" i="5"/>
  <c r="V2495" i="5"/>
  <c r="C2496" i="5"/>
  <c r="V2496" i="5"/>
  <c r="C2497" i="5"/>
  <c r="V2497" i="5"/>
  <c r="C2498" i="5"/>
  <c r="V2498" i="5"/>
  <c r="C2499" i="5"/>
  <c r="V2499" i="5"/>
  <c r="C2500" i="5"/>
  <c r="V2500" i="5"/>
  <c r="C2501" i="5"/>
  <c r="V2501" i="5"/>
  <c r="C2502" i="5"/>
  <c r="V2502" i="5"/>
  <c r="C2503" i="5"/>
  <c r="V2503" i="5"/>
  <c r="C2504" i="5"/>
  <c r="V2504" i="5"/>
  <c r="B10" i="6"/>
  <c r="B9" i="6"/>
  <c r="B12" i="5"/>
  <c r="B13" i="5"/>
  <c r="B14" i="5"/>
  <c r="B15" i="5"/>
  <c r="B16" i="5"/>
  <c r="B17" i="5"/>
  <c r="B18" i="5"/>
  <c r="B19"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c r="B55" i="6"/>
  <c r="G55" i="6" s="1"/>
  <c r="B54" i="6"/>
  <c r="G54" i="6" s="1"/>
  <c r="B17" i="6"/>
  <c r="F27" i="6" s="1"/>
  <c r="B16" i="6"/>
  <c r="F21" i="6" s="1"/>
  <c r="B15" i="6"/>
  <c r="B14" i="6"/>
  <c r="G14" i="6"/>
  <c r="H14" i="6" s="1"/>
  <c r="H13" i="6"/>
  <c r="B12" i="6"/>
  <c r="G12" i="6"/>
  <c r="H12" i="6" s="1"/>
  <c r="D12" i="6" s="1"/>
  <c r="B11" i="6"/>
  <c r="G11" i="6"/>
  <c r="H11" i="6" s="1"/>
  <c r="D11" i="6" s="1"/>
  <c r="G10" i="6"/>
  <c r="H10" i="6"/>
  <c r="D10" i="6" s="1"/>
  <c r="G9" i="6"/>
  <c r="H9" i="6" s="1"/>
  <c r="D9" i="6" s="1"/>
  <c r="B8" i="6"/>
  <c r="G8" i="6" s="1"/>
  <c r="H8" i="6" s="1"/>
  <c r="D8" i="6" s="1"/>
  <c r="B7" i="6"/>
  <c r="G7" i="6" s="1"/>
  <c r="H7" i="6" s="1"/>
  <c r="B6" i="6"/>
  <c r="G6" i="6"/>
  <c r="B5" i="6"/>
  <c r="B4" i="6"/>
  <c r="G4" i="6" s="1"/>
  <c r="H4" i="6" s="1"/>
  <c r="D4" i="6" s="1"/>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B2217" i="5"/>
  <c r="B2216" i="5"/>
  <c r="T2216" i="5"/>
  <c r="B2215" i="5"/>
  <c r="S2215" i="5"/>
  <c r="B2214" i="5"/>
  <c r="B2213" i="5"/>
  <c r="S2213" i="5"/>
  <c r="B2212" i="5"/>
  <c r="T2212" i="5"/>
  <c r="B2211" i="5"/>
  <c r="S2211" i="5"/>
  <c r="B2210" i="5"/>
  <c r="B2209" i="5"/>
  <c r="T2209" i="5"/>
  <c r="B2208" i="5"/>
  <c r="T2208" i="5"/>
  <c r="B2207" i="5"/>
  <c r="S2207" i="5"/>
  <c r="B2206" i="5"/>
  <c r="B2205" i="5"/>
  <c r="S2205" i="5"/>
  <c r="B2204" i="5"/>
  <c r="F2203" i="5"/>
  <c r="B2203" i="5"/>
  <c r="S2203" i="5"/>
  <c r="B2202"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B2075" i="5"/>
  <c r="S2075" i="5"/>
  <c r="B2074" i="5"/>
  <c r="T2074" i="5"/>
  <c r="B2073"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B676" i="5"/>
  <c r="T676" i="5"/>
  <c r="B675" i="5"/>
  <c r="T675" i="5"/>
  <c r="B674" i="5"/>
  <c r="B673" i="5"/>
  <c r="T673" i="5"/>
  <c r="B672" i="5"/>
  <c r="T672" i="5"/>
  <c r="B671" i="5"/>
  <c r="T671" i="5"/>
  <c r="B670" i="5"/>
  <c r="B669" i="5"/>
  <c r="B668" i="5"/>
  <c r="T668" i="5"/>
  <c r="B667" i="5"/>
  <c r="T667" i="5"/>
  <c r="B666" i="5"/>
  <c r="B665" i="5"/>
  <c r="T665" i="5"/>
  <c r="B664" i="5"/>
  <c r="T664" i="5"/>
  <c r="B663" i="5"/>
  <c r="T663" i="5"/>
  <c r="B662" i="5"/>
  <c r="B661" i="5"/>
  <c r="B660" i="5"/>
  <c r="T660" i="5"/>
  <c r="B659" i="5"/>
  <c r="T659"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AB6" i="5"/>
  <c r="H5" i="5"/>
  <c r="B90" i="4"/>
  <c r="H67" i="4"/>
  <c r="P47" i="4"/>
  <c r="P46" i="4"/>
  <c r="P45" i="4"/>
  <c r="B45" i="4" s="1"/>
  <c r="A30" i="6" s="1"/>
  <c r="P44" i="4"/>
  <c r="P43" i="4"/>
  <c r="Q43" i="4" s="1"/>
  <c r="P41" i="4"/>
  <c r="P40" i="4"/>
  <c r="B40" i="4" s="1"/>
  <c r="P39" i="4"/>
  <c r="P38" i="4"/>
  <c r="P37" i="4"/>
  <c r="Q37" i="4" s="1"/>
  <c r="P35" i="4"/>
  <c r="P34" i="4"/>
  <c r="P33" i="4"/>
  <c r="P32" i="4"/>
  <c r="P31" i="4"/>
  <c r="Q31" i="4" s="1"/>
  <c r="P29" i="4"/>
  <c r="P28" i="4"/>
  <c r="P27" i="4"/>
  <c r="P26" i="4"/>
  <c r="B26" i="4" s="1"/>
  <c r="A14" i="6" s="1"/>
  <c r="D11" i="4"/>
  <c r="A5" i="4"/>
  <c r="S213" i="5"/>
  <c r="S58" i="5"/>
  <c r="S42" i="5"/>
  <c r="S7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F271" i="5"/>
  <c r="AB348" i="5"/>
  <c r="T800" i="5"/>
  <c r="AB1079" i="5"/>
  <c r="AB1110" i="5"/>
  <c r="J1479" i="5"/>
  <c r="T1672" i="5"/>
  <c r="T1741" i="5"/>
  <c r="S1899" i="5"/>
  <c r="T1967" i="5"/>
  <c r="T2421" i="5"/>
  <c r="AB2480" i="5"/>
  <c r="H2499" i="5"/>
  <c r="AB164"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I5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T1305" i="5"/>
  <c r="S1305" i="5"/>
  <c r="AB1743" i="5"/>
  <c r="S1743" i="5"/>
  <c r="T1802" i="5"/>
  <c r="AB1802" i="5"/>
  <c r="F1909" i="5"/>
  <c r="R1909" i="5"/>
  <c r="H1909" i="5"/>
  <c r="R2458" i="5"/>
  <c r="I2458" i="5"/>
  <c r="AB30" i="5"/>
  <c r="I54" i="5"/>
  <c r="AB126" i="5"/>
  <c r="I190" i="5"/>
  <c r="I235"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AB24" i="5"/>
  <c r="H58" i="5"/>
  <c r="R75" i="5"/>
  <c r="AB102"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H1344" i="5"/>
  <c r="T2168" i="5"/>
  <c r="S2168" i="5"/>
  <c r="T2483"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T1284" i="5"/>
  <c r="T1644" i="5"/>
  <c r="S1644" i="5"/>
  <c r="S1793" i="5"/>
  <c r="AB1793" i="5"/>
  <c r="R2073" i="5"/>
  <c r="H2073" i="5"/>
  <c r="F2073" i="5"/>
  <c r="H2080" i="5"/>
  <c r="F2080" i="5"/>
  <c r="J2289" i="5"/>
  <c r="S2434" i="5"/>
  <c r="T2434" i="5"/>
  <c r="I2249" i="5"/>
  <c r="H2249" i="5"/>
  <c r="F2249" i="5"/>
  <c r="R38" i="5"/>
  <c r="AB106"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AB1681" i="5"/>
  <c r="T1715" i="5"/>
  <c r="S1715" i="5"/>
  <c r="R1898" i="5"/>
  <c r="J1898" i="5"/>
  <c r="F1987" i="5"/>
  <c r="I2005" i="5"/>
  <c r="R2005" i="5"/>
  <c r="S2129" i="5"/>
  <c r="T2129" i="5"/>
  <c r="R2150" i="5"/>
  <c r="H2150" i="5"/>
  <c r="R265"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S1700" i="5"/>
  <c r="S1716" i="5"/>
  <c r="T1761" i="5"/>
  <c r="S1794" i="5"/>
  <c r="T1797" i="5"/>
  <c r="S1843" i="5"/>
  <c r="AB1941" i="5"/>
  <c r="H1984" i="5"/>
  <c r="R2001" i="5"/>
  <c r="AB200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H25" i="5"/>
  <c r="F25" i="5"/>
  <c r="R97" i="5"/>
  <c r="H79" i="5"/>
  <c r="F79" i="5"/>
  <c r="I79" i="5"/>
  <c r="H47" i="5"/>
  <c r="F47" i="5"/>
  <c r="H127" i="5"/>
  <c r="R127" i="5"/>
  <c r="J127" i="5"/>
  <c r="I127" i="5"/>
  <c r="T895" i="5"/>
  <c r="AB895" i="5"/>
  <c r="S895" i="5"/>
  <c r="AB1863" i="5"/>
  <c r="T1863" i="5"/>
  <c r="S1863" i="5"/>
  <c r="R54" i="5"/>
  <c r="R74" i="5"/>
  <c r="I90" i="5"/>
  <c r="H123" i="5"/>
  <c r="J123" i="5"/>
  <c r="I123" i="5"/>
  <c r="R189" i="5"/>
  <c r="AB210" i="5"/>
  <c r="R225" i="5"/>
  <c r="F225" i="5"/>
  <c r="F309" i="5"/>
  <c r="F357" i="5"/>
  <c r="R463" i="5"/>
  <c r="F586" i="5"/>
  <c r="I714" i="5"/>
  <c r="J714" i="5"/>
  <c r="T738" i="5"/>
  <c r="S738" i="5"/>
  <c r="R94" i="5"/>
  <c r="H94" i="5"/>
  <c r="AB170" i="5"/>
  <c r="H452" i="5"/>
  <c r="F452" i="5"/>
  <c r="S1497" i="5"/>
  <c r="T1497" i="5"/>
  <c r="I59" i="5"/>
  <c r="I126" i="5"/>
  <c r="H126" i="5"/>
  <c r="H147" i="5"/>
  <c r="I147" i="5"/>
  <c r="F147" i="5"/>
  <c r="R237" i="5"/>
  <c r="F237" i="5"/>
  <c r="J262" i="5"/>
  <c r="AB262" i="5"/>
  <c r="AB298" i="5"/>
  <c r="F451" i="5"/>
  <c r="R453" i="5"/>
  <c r="J453" i="5"/>
  <c r="H453" i="5"/>
  <c r="F453" i="5"/>
  <c r="H107" i="5"/>
  <c r="I107" i="5"/>
  <c r="R125" i="5"/>
  <c r="T1447" i="5"/>
  <c r="AB1447" i="5"/>
  <c r="S1447" i="5"/>
  <c r="F43" i="5"/>
  <c r="R22" i="5"/>
  <c r="J59" i="5"/>
  <c r="F63" i="5"/>
  <c r="I70" i="5"/>
  <c r="H87" i="5"/>
  <c r="R90" i="5"/>
  <c r="AB114" i="5"/>
  <c r="R123" i="5"/>
  <c r="H167" i="5"/>
  <c r="R167" i="5"/>
  <c r="H187" i="5"/>
  <c r="R187" i="5"/>
  <c r="I187" i="5"/>
  <c r="I275" i="5"/>
  <c r="F275" i="5"/>
  <c r="I361" i="5"/>
  <c r="J361" i="5"/>
  <c r="H361" i="5"/>
  <c r="F361" i="5"/>
  <c r="I479" i="5"/>
  <c r="H479" i="5"/>
  <c r="F574" i="5"/>
  <c r="T641"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T722" i="5"/>
  <c r="S722" i="5"/>
  <c r="S832" i="5"/>
  <c r="T832" i="5"/>
  <c r="AB875" i="5"/>
  <c r="T907" i="5"/>
  <c r="AB907" i="5"/>
  <c r="S907" i="5"/>
  <c r="T919" i="5"/>
  <c r="S919" i="5"/>
  <c r="AB942" i="5"/>
  <c r="J942" i="5"/>
  <c r="H974" i="5"/>
  <c r="AB974" i="5"/>
  <c r="AB990" i="5"/>
  <c r="S990" i="5"/>
  <c r="T1128" i="5"/>
  <c r="S1128" i="5"/>
  <c r="R1210" i="5"/>
  <c r="J1210" i="5"/>
  <c r="I1210" i="5"/>
  <c r="H1210" i="5"/>
  <c r="R271" i="5"/>
  <c r="R604" i="5"/>
  <c r="R644" i="5"/>
  <c r="I722" i="5"/>
  <c r="J722" i="5"/>
  <c r="F788" i="5"/>
  <c r="R851" i="5"/>
  <c r="AB851" i="5"/>
  <c r="T916" i="5"/>
  <c r="S916" i="5"/>
  <c r="T979" i="5"/>
  <c r="S979" i="5"/>
  <c r="AB982" i="5"/>
  <c r="F986" i="5"/>
  <c r="H986" i="5"/>
  <c r="T1026" i="5"/>
  <c r="AB1026" i="5"/>
  <c r="S1026" i="5"/>
  <c r="F1086" i="5"/>
  <c r="AB1086" i="5"/>
  <c r="AB132" i="5"/>
  <c r="I166" i="5"/>
  <c r="AB190" i="5"/>
  <c r="F191"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H134" i="5"/>
  <c r="I255" i="5"/>
  <c r="R616" i="5"/>
  <c r="S639" i="5"/>
  <c r="T649" i="5"/>
  <c r="S649" i="5"/>
  <c r="R685" i="5"/>
  <c r="H685" i="5"/>
  <c r="T733" i="5"/>
  <c r="S733" i="5"/>
  <c r="F768" i="5"/>
  <c r="F786" i="5"/>
  <c r="AB836" i="5"/>
  <c r="T911" i="5"/>
  <c r="S911" i="5"/>
  <c r="T927" i="5"/>
  <c r="S927" i="5"/>
  <c r="S938" i="5"/>
  <c r="T938" i="5"/>
  <c r="T976" i="5"/>
  <c r="S976" i="5"/>
  <c r="AB1014" i="5"/>
  <c r="T1014" i="5"/>
  <c r="S1014" i="5"/>
  <c r="H1075" i="5"/>
  <c r="F1075" i="5"/>
  <c r="F1083" i="5"/>
  <c r="H1083" i="5"/>
  <c r="H174" i="5"/>
  <c r="AB207" i="5"/>
  <c r="AB215" i="5"/>
  <c r="J263" i="5"/>
  <c r="AB282" i="5"/>
  <c r="AB356" i="5"/>
  <c r="AB451" i="5"/>
  <c r="F480" i="5"/>
  <c r="T711" i="5"/>
  <c r="S711" i="5"/>
  <c r="S756" i="5"/>
  <c r="T756" i="5"/>
  <c r="I786" i="5"/>
  <c r="T823" i="5"/>
  <c r="S823" i="5"/>
  <c r="H840" i="5"/>
  <c r="F840" i="5"/>
  <c r="T859" i="5"/>
  <c r="S859" i="5"/>
  <c r="AB869" i="5"/>
  <c r="F869" i="5"/>
  <c r="T948" i="5"/>
  <c r="AB948" i="5"/>
  <c r="S948" i="5"/>
  <c r="F1011" i="5"/>
  <c r="AB567" i="5"/>
  <c r="R656" i="5"/>
  <c r="T690"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F1031" i="5"/>
  <c r="T1092" i="5"/>
  <c r="S1092" i="5"/>
  <c r="T1107" i="5"/>
  <c r="AB1107" i="5"/>
  <c r="S1112" i="5"/>
  <c r="F1169" i="5"/>
  <c r="I1169" i="5"/>
  <c r="AB1325" i="5"/>
  <c r="T1368" i="5"/>
  <c r="S1368" i="5"/>
  <c r="T1705" i="5"/>
  <c r="AB1705"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S702" i="5"/>
  <c r="H707" i="5"/>
  <c r="J730" i="5"/>
  <c r="I732" i="5"/>
  <c r="T736" i="5"/>
  <c r="AB741" i="5"/>
  <c r="S754" i="5"/>
  <c r="S774" i="5"/>
  <c r="S835" i="5"/>
  <c r="S841" i="5"/>
  <c r="S862" i="5"/>
  <c r="S864" i="5"/>
  <c r="S873" i="5"/>
  <c r="F889" i="5"/>
  <c r="AB898" i="5"/>
  <c r="S931" i="5"/>
  <c r="S936" i="5"/>
  <c r="AB946" i="5"/>
  <c r="T988" i="5"/>
  <c r="S988" i="5"/>
  <c r="S1074" i="5"/>
  <c r="S1084" i="5"/>
  <c r="S1096" i="5"/>
  <c r="H1102" i="5"/>
  <c r="H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F1082" i="5"/>
  <c r="S1099" i="5"/>
  <c r="T1103" i="5"/>
  <c r="AB1103" i="5"/>
  <c r="H1111" i="5"/>
  <c r="T1118" i="5"/>
  <c r="AB1118" i="5"/>
  <c r="T1157" i="5"/>
  <c r="AB1157" i="5"/>
  <c r="S1157" i="5"/>
  <c r="AB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AB609" i="5"/>
  <c r="AB622" i="5"/>
  <c r="S647" i="5"/>
  <c r="AB662" i="5"/>
  <c r="AB671" i="5"/>
  <c r="T692" i="5"/>
  <c r="S703" i="5"/>
  <c r="AB708" i="5"/>
  <c r="F712" i="5"/>
  <c r="S721" i="5"/>
  <c r="AB732" i="5"/>
  <c r="S734" i="5"/>
  <c r="S737" i="5"/>
  <c r="AB744" i="5"/>
  <c r="T758" i="5"/>
  <c r="T760" i="5"/>
  <c r="AB782" i="5"/>
  <c r="AB833" i="5"/>
  <c r="AB881" i="5"/>
  <c r="AB890" i="5"/>
  <c r="AB899" i="5"/>
  <c r="S904" i="5"/>
  <c r="T926" i="5"/>
  <c r="F940" i="5"/>
  <c r="AB944" i="5"/>
  <c r="AB1038" i="5"/>
  <c r="T1038" i="5"/>
  <c r="S1091"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J1539" i="5"/>
  <c r="I1539" i="5"/>
  <c r="AB1554" i="5"/>
  <c r="T1628" i="5"/>
  <c r="S1628" i="5"/>
  <c r="F1661" i="5"/>
  <c r="I1889" i="5"/>
  <c r="J1889" i="5"/>
  <c r="S1178" i="5"/>
  <c r="T1388" i="5"/>
  <c r="S1388" i="5"/>
  <c r="T1819" i="5"/>
  <c r="S1819" i="5"/>
  <c r="F1968" i="5"/>
  <c r="S1019" i="5"/>
  <c r="S1032" i="5"/>
  <c r="S1054" i="5"/>
  <c r="S1063" i="5"/>
  <c r="S1071" i="5"/>
  <c r="S1076" i="5"/>
  <c r="AB1090" i="5"/>
  <c r="S1131" i="5"/>
  <c r="AB1145" i="5"/>
  <c r="R1148"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AB1923" i="5"/>
  <c r="S1923" i="5"/>
  <c r="S2026" i="5"/>
  <c r="T2026" i="5"/>
  <c r="AB1050" i="5"/>
  <c r="T1054" i="5"/>
  <c r="AB1131" i="5"/>
  <c r="T1177" i="5"/>
  <c r="AB1194" i="5"/>
  <c r="S1209" i="5"/>
  <c r="S1252" i="5"/>
  <c r="S1269" i="5"/>
  <c r="S1272" i="5"/>
  <c r="T1273" i="5"/>
  <c r="AB1281" i="5"/>
  <c r="AB1300" i="5"/>
  <c r="J1313" i="5"/>
  <c r="T1316" i="5"/>
  <c r="S1332" i="5"/>
  <c r="AB1348" i="5"/>
  <c r="S1370" i="5"/>
  <c r="I1406" i="5"/>
  <c r="H1406" i="5"/>
  <c r="T1422" i="5"/>
  <c r="R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T1531" i="5"/>
  <c r="AB1539" i="5"/>
  <c r="S1556" i="5"/>
  <c r="T1556" i="5"/>
  <c r="AB1561" i="5"/>
  <c r="T1608" i="5"/>
  <c r="S1608" i="5"/>
  <c r="AB1633" i="5"/>
  <c r="AB1640" i="5"/>
  <c r="AB1680" i="5"/>
  <c r="T1782" i="5"/>
  <c r="S1782" i="5"/>
  <c r="AB1851" i="5"/>
  <c r="T1851" i="5"/>
  <c r="R1957" i="5"/>
  <c r="I1957" i="5"/>
  <c r="J1957" i="5"/>
  <c r="T1960" i="5"/>
  <c r="AB1960" i="5"/>
  <c r="I2037" i="5"/>
  <c r="R2037" i="5"/>
  <c r="H2037" i="5"/>
  <c r="F2037" i="5"/>
  <c r="J2037" i="5"/>
  <c r="T2206" i="5"/>
  <c r="S2206" i="5"/>
  <c r="AB2236" i="5"/>
  <c r="T2236" i="5"/>
  <c r="S2236" i="5"/>
  <c r="AB1209" i="5"/>
  <c r="S1277" i="5"/>
  <c r="J1524" i="5"/>
  <c r="R1524" i="5"/>
  <c r="F1637" i="5"/>
  <c r="S1660" i="5"/>
  <c r="T1660"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H1245" i="5"/>
  <c r="I1246" i="5"/>
  <c r="S1250" i="5"/>
  <c r="S1253" i="5"/>
  <c r="T1277" i="5"/>
  <c r="S1281" i="5"/>
  <c r="AB1301" i="5"/>
  <c r="I1305" i="5"/>
  <c r="AB1309" i="5"/>
  <c r="S1333" i="5"/>
  <c r="S1344" i="5"/>
  <c r="AB1349" i="5"/>
  <c r="AB1382" i="5"/>
  <c r="AB1393" i="5"/>
  <c r="AB1397" i="5"/>
  <c r="AB1454" i="5"/>
  <c r="H1470" i="5"/>
  <c r="F1470" i="5"/>
  <c r="AB1491"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F2053" i="5"/>
  <c r="R2065" i="5"/>
  <c r="J2065" i="5"/>
  <c r="H2065" i="5"/>
  <c r="F2184" i="5"/>
  <c r="F2257" i="5"/>
  <c r="J2350" i="5"/>
  <c r="F2350" i="5"/>
  <c r="AB1660" i="5"/>
  <c r="T1743" i="5"/>
  <c r="AB1746" i="5"/>
  <c r="AB1819" i="5"/>
  <c r="I2021" i="5"/>
  <c r="R2021" i="5"/>
  <c r="S2252" i="5"/>
  <c r="AB2252" i="5"/>
  <c r="T2252" i="5"/>
  <c r="T2342" i="5"/>
  <c r="S2342" i="5"/>
  <c r="S2379" i="5"/>
  <c r="AB2379" i="5"/>
  <c r="AB2401" i="5"/>
  <c r="AB1551" i="5"/>
  <c r="AB1553" i="5"/>
  <c r="AB1602" i="5"/>
  <c r="AB1636" i="5"/>
  <c r="AB1637" i="5"/>
  <c r="AB1677" i="5"/>
  <c r="AB1871" i="5"/>
  <c r="S1874" i="5"/>
  <c r="AB1880" i="5"/>
  <c r="S1903" i="5"/>
  <c r="AB1936" i="5"/>
  <c r="T2010" i="5"/>
  <c r="S2010" i="5"/>
  <c r="T2048" i="5"/>
  <c r="AB2048" i="5"/>
  <c r="F2185" i="5"/>
  <c r="I2185" i="5"/>
  <c r="H2185" i="5"/>
  <c r="S2352" i="5"/>
  <c r="T2352" i="5"/>
  <c r="R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R2340" i="5"/>
  <c r="F2340" i="5"/>
  <c r="R2373" i="5"/>
  <c r="J2373" i="5"/>
  <c r="I2373" i="5"/>
  <c r="AB1831" i="5"/>
  <c r="S1834" i="5"/>
  <c r="AB1864" i="5"/>
  <c r="R1890" i="5"/>
  <c r="S2018" i="5"/>
  <c r="S2031" i="5"/>
  <c r="T2035" i="5"/>
  <c r="S2035" i="5"/>
  <c r="I2245" i="5"/>
  <c r="R2245" i="5"/>
  <c r="J2245" i="5"/>
  <c r="H2245" i="5"/>
  <c r="F2245" i="5"/>
  <c r="I2273" i="5"/>
  <c r="H2273" i="5"/>
  <c r="F2356" i="5"/>
  <c r="R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61" i="5"/>
  <c r="I61" i="5"/>
  <c r="R73" i="5"/>
  <c r="I73" i="5"/>
  <c r="F109" i="5"/>
  <c r="R109" i="5"/>
  <c r="R133" i="5"/>
  <c r="F133" i="5"/>
  <c r="F169" i="5"/>
  <c r="R169" i="5"/>
  <c r="H195" i="5"/>
  <c r="F195" i="5"/>
  <c r="R195" i="5"/>
  <c r="I195" i="5"/>
  <c r="J195" i="5"/>
  <c r="H67" i="5"/>
  <c r="R67" i="5"/>
  <c r="J67" i="5"/>
  <c r="I67" i="5"/>
  <c r="F67" i="5"/>
  <c r="H19" i="5"/>
  <c r="R19" i="5"/>
  <c r="J19" i="5"/>
  <c r="H35" i="5"/>
  <c r="R35" i="5"/>
  <c r="J35" i="5"/>
  <c r="I35" i="5"/>
  <c r="F35"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I89" i="5"/>
  <c r="F129" i="5"/>
  <c r="H199" i="5"/>
  <c r="R199" i="5"/>
  <c r="J199" i="5"/>
  <c r="I199" i="5"/>
  <c r="F199" i="5"/>
  <c r="H131" i="5"/>
  <c r="F131" i="5"/>
  <c r="I131" i="5"/>
  <c r="R131" i="5"/>
  <c r="J131" i="5"/>
  <c r="H21" i="5"/>
  <c r="J21" i="5"/>
  <c r="R57" i="5"/>
  <c r="I57" i="5"/>
  <c r="F105" i="5"/>
  <c r="R105" i="5"/>
  <c r="H119" i="5"/>
  <c r="F119" i="5"/>
  <c r="I119" i="5"/>
  <c r="R119" i="5"/>
  <c r="J119" i="5"/>
  <c r="R197" i="5"/>
  <c r="F197" i="5"/>
  <c r="H223" i="5"/>
  <c r="R223" i="5"/>
  <c r="J223" i="5"/>
  <c r="F223" i="5"/>
  <c r="I223" i="5"/>
  <c r="R229" i="5"/>
  <c r="F229" i="5"/>
  <c r="R337" i="5"/>
  <c r="J337" i="5"/>
  <c r="H337" i="5"/>
  <c r="F337" i="5"/>
  <c r="H31" i="5"/>
  <c r="J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T1003" i="5"/>
  <c r="S1003" i="5"/>
  <c r="AB1003" i="5"/>
  <c r="H219" i="5"/>
  <c r="I219" i="5"/>
  <c r="AB290" i="5"/>
  <c r="I349" i="5"/>
  <c r="J349" i="5"/>
  <c r="H349" i="5"/>
  <c r="F349" i="5"/>
  <c r="I381" i="5"/>
  <c r="J381" i="5"/>
  <c r="H381" i="5"/>
  <c r="F381" i="5"/>
  <c r="I408" i="5"/>
  <c r="H408" i="5"/>
  <c r="F408" i="5"/>
  <c r="I425" i="5"/>
  <c r="J425" i="5"/>
  <c r="H425" i="5"/>
  <c r="F425" i="5"/>
  <c r="R58" i="5"/>
  <c r="J25" i="5"/>
  <c r="AB26" i="5"/>
  <c r="I46" i="5"/>
  <c r="AB22" i="5"/>
  <c r="F23" i="5"/>
  <c r="I24" i="5"/>
  <c r="R25" i="5"/>
  <c r="H34" i="5"/>
  <c r="F39"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23" i="5"/>
  <c r="AB3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T655" i="5"/>
  <c r="S655" i="5"/>
  <c r="I666" i="5"/>
  <c r="R666" i="5"/>
  <c r="J666" i="5"/>
  <c r="F666" i="5"/>
  <c r="S704" i="5"/>
  <c r="AB704" i="5"/>
  <c r="T704" i="5"/>
  <c r="I734" i="5"/>
  <c r="J734" i="5"/>
  <c r="F734" i="5"/>
  <c r="AB752" i="5"/>
  <c r="R752" i="5"/>
  <c r="AB849" i="5"/>
  <c r="T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T623" i="5"/>
  <c r="R626" i="5"/>
  <c r="F626" i="5"/>
  <c r="I658" i="5"/>
  <c r="R658" i="5"/>
  <c r="J658" i="5"/>
  <c r="F658" i="5"/>
  <c r="AB661" i="5"/>
  <c r="T661" i="5"/>
  <c r="R683" i="5"/>
  <c r="H683" i="5"/>
  <c r="S724" i="5"/>
  <c r="AB724" i="5"/>
  <c r="T724" i="5"/>
  <c r="H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T884" i="5"/>
  <c r="S884" i="5"/>
  <c r="T971"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T677" i="5"/>
  <c r="T698" i="5"/>
  <c r="S698" i="5"/>
  <c r="S716" i="5"/>
  <c r="AB716" i="5"/>
  <c r="T716" i="5"/>
  <c r="F736" i="5"/>
  <c r="J736" i="5"/>
  <c r="I736" i="5"/>
  <c r="S746" i="5"/>
  <c r="T746" i="5"/>
  <c r="R776" i="5"/>
  <c r="I776" i="5"/>
  <c r="F776" i="5"/>
  <c r="H790" i="5"/>
  <c r="J790" i="5"/>
  <c r="I790" i="5"/>
  <c r="F790" i="5"/>
  <c r="R933" i="5"/>
  <c r="J933" i="5"/>
  <c r="F933" i="5"/>
  <c r="T955" i="5"/>
  <c r="AB955" i="5"/>
  <c r="S955" i="5"/>
  <c r="T962"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T619" i="5"/>
  <c r="S619" i="5"/>
  <c r="F624" i="5"/>
  <c r="R624" i="5"/>
  <c r="J624" i="5"/>
  <c r="R692" i="5"/>
  <c r="J692" i="5"/>
  <c r="I692" i="5"/>
  <c r="J708" i="5"/>
  <c r="I708" i="5"/>
  <c r="J716" i="5"/>
  <c r="I716" i="5"/>
  <c r="F716" i="5"/>
  <c r="F720" i="5"/>
  <c r="J728" i="5"/>
  <c r="F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T821"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T807" i="5"/>
  <c r="AB807" i="5"/>
  <c r="T839" i="5"/>
  <c r="AB839" i="5"/>
  <c r="S839" i="5"/>
  <c r="T843" i="5"/>
  <c r="AB843" i="5"/>
  <c r="T854" i="5"/>
  <c r="S854" i="5"/>
  <c r="H862" i="5"/>
  <c r="J862" i="5"/>
  <c r="T870" i="5"/>
  <c r="S870" i="5"/>
  <c r="AB891" i="5"/>
  <c r="J891" i="5"/>
  <c r="T900" i="5"/>
  <c r="S900" i="5"/>
  <c r="R913" i="5"/>
  <c r="F913" i="5"/>
  <c r="J939" i="5"/>
  <c r="H939" i="5"/>
  <c r="J948" i="5"/>
  <c r="H948" i="5"/>
  <c r="J971" i="5"/>
  <c r="T983" i="5"/>
  <c r="S983" i="5"/>
  <c r="T1023" i="5"/>
  <c r="S1023" i="5"/>
  <c r="H1038" i="5"/>
  <c r="F1038" i="5"/>
  <c r="J1043" i="5"/>
  <c r="H1043" i="5"/>
  <c r="F1043" i="5"/>
  <c r="AB1046" i="5"/>
  <c r="T1046" i="5"/>
  <c r="S1046" i="5"/>
  <c r="H1054" i="5"/>
  <c r="F1054" i="5"/>
  <c r="H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AB766" i="5"/>
  <c r="R766" i="5"/>
  <c r="H778" i="5"/>
  <c r="J778" i="5"/>
  <c r="T802" i="5"/>
  <c r="H824" i="5"/>
  <c r="S828" i="5"/>
  <c r="AB828" i="5"/>
  <c r="F835" i="5"/>
  <c r="AB852" i="5"/>
  <c r="I852" i="5"/>
  <c r="H865" i="5"/>
  <c r="F865" i="5"/>
  <c r="T868" i="5"/>
  <c r="S868" i="5"/>
  <c r="AB885" i="5"/>
  <c r="T930" i="5"/>
  <c r="S930" i="5"/>
  <c r="J934" i="5"/>
  <c r="T943" i="5"/>
  <c r="S943" i="5"/>
  <c r="T951" i="5"/>
  <c r="S951" i="5"/>
  <c r="T958" i="5"/>
  <c r="S958" i="5"/>
  <c r="F978" i="5"/>
  <c r="H978" i="5"/>
  <c r="F990" i="5"/>
  <c r="R1009" i="5"/>
  <c r="F1009" i="5"/>
  <c r="T1027" i="5"/>
  <c r="S1027" i="5"/>
  <c r="H1034" i="5"/>
  <c r="F1034" i="5"/>
  <c r="H1046" i="5"/>
  <c r="H1091" i="5"/>
  <c r="J1091" i="5"/>
  <c r="F1091" i="5"/>
  <c r="H1118" i="5"/>
  <c r="F1118" i="5"/>
  <c r="R1132" i="5"/>
  <c r="J1185" i="5"/>
  <c r="AB679" i="5"/>
  <c r="T770" i="5"/>
  <c r="S770" i="5"/>
  <c r="H782" i="5"/>
  <c r="I782" i="5"/>
  <c r="F782" i="5"/>
  <c r="R784" i="5"/>
  <c r="F784" i="5"/>
  <c r="T790" i="5"/>
  <c r="S790" i="5"/>
  <c r="H802" i="5"/>
  <c r="J802" i="5"/>
  <c r="R804" i="5"/>
  <c r="I812" i="5"/>
  <c r="R812" i="5"/>
  <c r="T815" i="5"/>
  <c r="S815" i="5"/>
  <c r="T837" i="5"/>
  <c r="S837" i="5"/>
  <c r="S840" i="5"/>
  <c r="AB840" i="5"/>
  <c r="T840" i="5"/>
  <c r="H878" i="5"/>
  <c r="F878" i="5"/>
  <c r="R885" i="5"/>
  <c r="J885" i="5"/>
  <c r="F885" i="5"/>
  <c r="T935" i="5"/>
  <c r="AB935" i="5"/>
  <c r="S935" i="5"/>
  <c r="R953" i="5"/>
  <c r="F953" i="5"/>
  <c r="T1004" i="5"/>
  <c r="S1004" i="5"/>
  <c r="AB1010" i="5"/>
  <c r="T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J1027" i="5"/>
  <c r="H1027" i="5"/>
  <c r="F1027" i="5"/>
  <c r="AB1030" i="5"/>
  <c r="T1030" i="5"/>
  <c r="S1030" i="5"/>
  <c r="J1047" i="5"/>
  <c r="H1047" i="5"/>
  <c r="H1050" i="5"/>
  <c r="F1050" i="5"/>
  <c r="H1063" i="5"/>
  <c r="J1063" i="5"/>
  <c r="F1063" i="5"/>
  <c r="T1087" i="5"/>
  <c r="S1087" i="5"/>
  <c r="AB1087" i="5"/>
  <c r="T1108" i="5"/>
  <c r="S1108" i="5"/>
  <c r="H1130" i="5"/>
  <c r="F1130" i="5"/>
  <c r="R1147" i="5"/>
  <c r="H1147" i="5"/>
  <c r="J1147" i="5"/>
  <c r="F1147" i="5"/>
  <c r="AB452" i="5"/>
  <c r="F616" i="5"/>
  <c r="AB625" i="5"/>
  <c r="T631" i="5"/>
  <c r="AB637" i="5"/>
  <c r="T647" i="5"/>
  <c r="AB653" i="5"/>
  <c r="AB657" i="5"/>
  <c r="S663" i="5"/>
  <c r="I676" i="5"/>
  <c r="S695" i="5"/>
  <c r="H700" i="5"/>
  <c r="AB709" i="5"/>
  <c r="J710" i="5"/>
  <c r="AB717" i="5"/>
  <c r="H718" i="5"/>
  <c r="F746" i="5"/>
  <c r="I748" i="5"/>
  <c r="F758" i="5"/>
  <c r="T764" i="5"/>
  <c r="S772" i="5"/>
  <c r="T772" i="5"/>
  <c r="AB774" i="5"/>
  <c r="R774" i="5"/>
  <c r="R783" i="5"/>
  <c r="H786" i="5"/>
  <c r="J786" i="5"/>
  <c r="R792" i="5"/>
  <c r="F792" i="5"/>
  <c r="AB798" i="5"/>
  <c r="T809" i="5"/>
  <c r="S809" i="5"/>
  <c r="H812" i="5"/>
  <c r="AB824" i="5"/>
  <c r="T828" i="5"/>
  <c r="S843" i="5"/>
  <c r="T851" i="5"/>
  <c r="S851" i="5"/>
  <c r="T866" i="5"/>
  <c r="S866" i="5"/>
  <c r="S871" i="5"/>
  <c r="J894" i="5"/>
  <c r="F894" i="5"/>
  <c r="J910" i="5"/>
  <c r="H910" i="5"/>
  <c r="R917" i="5"/>
  <c r="F917" i="5"/>
  <c r="H935" i="5"/>
  <c r="F935" i="5"/>
  <c r="J938" i="5"/>
  <c r="H938" i="5"/>
  <c r="AB951" i="5"/>
  <c r="R969" i="5"/>
  <c r="F969" i="5"/>
  <c r="J1019" i="5"/>
  <c r="H1019" i="5"/>
  <c r="F1019" i="5"/>
  <c r="AB1027" i="5"/>
  <c r="F1047" i="5"/>
  <c r="F1087" i="5"/>
  <c r="J1087" i="5"/>
  <c r="H1087" i="5"/>
  <c r="T1119" i="5"/>
  <c r="AB1119" i="5"/>
  <c r="S111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J812" i="5"/>
  <c r="T820" i="5"/>
  <c r="F830" i="5"/>
  <c r="F832" i="5"/>
  <c r="AB834" i="5"/>
  <c r="S834" i="5"/>
  <c r="AB846" i="5"/>
  <c r="F862" i="5"/>
  <c r="AB866" i="5"/>
  <c r="T872" i="5"/>
  <c r="S872" i="5"/>
  <c r="R881" i="5"/>
  <c r="F881" i="5"/>
  <c r="AB883" i="5"/>
  <c r="T886" i="5"/>
  <c r="T902" i="5"/>
  <c r="S902" i="5"/>
  <c r="F910" i="5"/>
  <c r="J917" i="5"/>
  <c r="J995" i="5"/>
  <c r="H995" i="5"/>
  <c r="F995" i="5"/>
  <c r="J999" i="5"/>
  <c r="H999" i="5"/>
  <c r="F999" i="5"/>
  <c r="AB1002" i="5"/>
  <c r="T1002" i="5"/>
  <c r="S1002" i="5"/>
  <c r="T1100" i="5"/>
  <c r="S1100" i="5"/>
  <c r="S1169" i="5"/>
  <c r="AB1169" i="5"/>
  <c r="T1169" i="5"/>
  <c r="AB606" i="5"/>
  <c r="J616" i="5"/>
  <c r="F630" i="5"/>
  <c r="F652" i="5"/>
  <c r="F668" i="5"/>
  <c r="AB670" i="5"/>
  <c r="H688" i="5"/>
  <c r="S697" i="5"/>
  <c r="J700" i="5"/>
  <c r="H738" i="5"/>
  <c r="I740" i="5"/>
  <c r="J758" i="5"/>
  <c r="R768" i="5"/>
  <c r="I768" i="5"/>
  <c r="F772" i="5"/>
  <c r="T776" i="5"/>
  <c r="R788" i="5"/>
  <c r="I788" i="5"/>
  <c r="T792" i="5"/>
  <c r="J798" i="5"/>
  <c r="I800" i="5"/>
  <c r="S804" i="5"/>
  <c r="T804" i="5"/>
  <c r="AB812" i="5"/>
  <c r="J820" i="5"/>
  <c r="F820" i="5"/>
  <c r="H825" i="5"/>
  <c r="J825" i="5"/>
  <c r="AB829" i="5"/>
  <c r="J832" i="5"/>
  <c r="J848" i="5"/>
  <c r="H848" i="5"/>
  <c r="T887" i="5"/>
  <c r="S887" i="5"/>
  <c r="H926" i="5"/>
  <c r="J926" i="5"/>
  <c r="F926"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J1111" i="5"/>
  <c r="S1122" i="5"/>
  <c r="S1123" i="5"/>
  <c r="AB1138" i="5"/>
  <c r="T1149" i="5"/>
  <c r="T1153" i="5"/>
  <c r="J1166" i="5"/>
  <c r="S1172" i="5"/>
  <c r="S1173" i="5"/>
  <c r="S1180" i="5"/>
  <c r="T1180" i="5"/>
  <c r="S1181" i="5"/>
  <c r="S1185" i="5"/>
  <c r="S1189" i="5"/>
  <c r="T1202" i="5"/>
  <c r="AB1202" i="5"/>
  <c r="S1202" i="5"/>
  <c r="S1205" i="5"/>
  <c r="AB1205" i="5"/>
  <c r="AB1213" i="5"/>
  <c r="R1229" i="5"/>
  <c r="H1229" i="5"/>
  <c r="F1229" i="5"/>
  <c r="J1229" i="5"/>
  <c r="T1311"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T1122" i="5"/>
  <c r="AB1123" i="5"/>
  <c r="S1165" i="5"/>
  <c r="R1166" i="5"/>
  <c r="AB1172" i="5"/>
  <c r="T1173" i="5"/>
  <c r="R1178" i="5"/>
  <c r="I1178" i="5"/>
  <c r="R1205" i="5"/>
  <c r="J1205" i="5"/>
  <c r="I1205" i="5"/>
  <c r="H1236" i="5"/>
  <c r="AB850" i="5"/>
  <c r="AB939" i="5"/>
  <c r="H954" i="5"/>
  <c r="AB1015" i="5"/>
  <c r="AB1035" i="5"/>
  <c r="AB1055" i="5"/>
  <c r="AB1066" i="5"/>
  <c r="AB1083" i="5"/>
  <c r="T1094" i="5"/>
  <c r="R1095" i="5"/>
  <c r="F1099" i="5"/>
  <c r="J1103" i="5"/>
  <c r="T1124" i="5"/>
  <c r="S1124" i="5"/>
  <c r="AB1130" i="5"/>
  <c r="I1136" i="5"/>
  <c r="J1136" i="5"/>
  <c r="F1154" i="5"/>
  <c r="J1154" i="5"/>
  <c r="AB1181" i="5"/>
  <c r="AB1189" i="5"/>
  <c r="S1201" i="5"/>
  <c r="AB1201" i="5"/>
  <c r="R1213" i="5"/>
  <c r="H1213" i="5"/>
  <c r="F1213" i="5"/>
  <c r="J1213" i="5"/>
  <c r="S1221" i="5"/>
  <c r="AB1221" i="5"/>
  <c r="T1221" i="5"/>
  <c r="J1257" i="5"/>
  <c r="I1257" i="5"/>
  <c r="F1257" i="5"/>
  <c r="H1260" i="5"/>
  <c r="AB1260" i="5"/>
  <c r="T1487" i="5"/>
  <c r="AB1487" i="5"/>
  <c r="S1487" i="5"/>
  <c r="T1521" i="5"/>
  <c r="S1521" i="5"/>
  <c r="T1828" i="5"/>
  <c r="S1828" i="5"/>
  <c r="AB1837" i="5"/>
  <c r="S1837" i="5"/>
  <c r="F957" i="5"/>
  <c r="AB975" i="5"/>
  <c r="AB991" i="5"/>
  <c r="AB1051" i="5"/>
  <c r="T1067" i="5"/>
  <c r="S1067" i="5"/>
  <c r="S1075" i="5"/>
  <c r="F1098"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J1075" i="5"/>
  <c r="AB1078" i="5"/>
  <c r="H1098" i="5"/>
  <c r="F1111" i="5"/>
  <c r="T1116" i="5"/>
  <c r="S1116" i="5"/>
  <c r="AB1127" i="5"/>
  <c r="F1143" i="5"/>
  <c r="H1154" i="5"/>
  <c r="AB1159" i="5"/>
  <c r="R1161" i="5"/>
  <c r="H1161" i="5"/>
  <c r="AB1168" i="5"/>
  <c r="S1168" i="5"/>
  <c r="R1186" i="5"/>
  <c r="H1186" i="5"/>
  <c r="H1221" i="5"/>
  <c r="AB1239" i="5"/>
  <c r="S1239" i="5"/>
  <c r="S968" i="5"/>
  <c r="F991" i="5"/>
  <c r="AB1007" i="5"/>
  <c r="S1016" i="5"/>
  <c r="S1036" i="5"/>
  <c r="AB1047" i="5"/>
  <c r="S1056" i="5"/>
  <c r="AB1075" i="5"/>
  <c r="T1095" i="5"/>
  <c r="S1095" i="5"/>
  <c r="S1106" i="5"/>
  <c r="J1119" i="5"/>
  <c r="S1130" i="5"/>
  <c r="T1137" i="5"/>
  <c r="S1151" i="5"/>
  <c r="T1151" i="5"/>
  <c r="I1152" i="5"/>
  <c r="I1154" i="5"/>
  <c r="R1169" i="5"/>
  <c r="F1173" i="5"/>
  <c r="S1177" i="5"/>
  <c r="AB1184" i="5"/>
  <c r="S1197" i="5"/>
  <c r="J1249" i="5"/>
  <c r="J1261" i="5"/>
  <c r="I1261" i="5"/>
  <c r="F1261" i="5"/>
  <c r="AB1264" i="5"/>
  <c r="T1264" i="5"/>
  <c r="S1264" i="5"/>
  <c r="F1464" i="5"/>
  <c r="F1066" i="5"/>
  <c r="H1099" i="5"/>
  <c r="H1173" i="5"/>
  <c r="AB1185" i="5"/>
  <c r="H1189" i="5"/>
  <c r="F1189" i="5"/>
  <c r="R1197" i="5"/>
  <c r="H1197" i="5"/>
  <c r="F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T1533" i="5"/>
  <c r="S1533" i="5"/>
  <c r="AB1548" i="5"/>
  <c r="S1548" i="5"/>
  <c r="T1548" i="5"/>
  <c r="F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AB1234" i="5"/>
  <c r="T1246" i="5"/>
  <c r="S1246" i="5"/>
  <c r="T1254" i="5"/>
  <c r="S1254" i="5"/>
  <c r="S1268" i="5"/>
  <c r="T1285" i="5"/>
  <c r="T1288" i="5"/>
  <c r="S1288" i="5"/>
  <c r="T1290" i="5"/>
  <c r="S1290" i="5"/>
  <c r="T1293" i="5"/>
  <c r="S1293" i="5"/>
  <c r="F1301" i="5"/>
  <c r="T1325" i="5"/>
  <c r="S1325" i="5"/>
  <c r="F1333" i="5"/>
  <c r="F1339" i="5"/>
  <c r="AB1356" i="5"/>
  <c r="T1356" i="5"/>
  <c r="S1356" i="5"/>
  <c r="F1397" i="5"/>
  <c r="AB1450" i="5"/>
  <c r="T1541" i="5"/>
  <c r="S1541" i="5"/>
  <c r="J1546" i="5"/>
  <c r="H1546" i="5"/>
  <c r="I1546" i="5"/>
  <c r="F1546" i="5"/>
  <c r="T1676" i="5"/>
  <c r="S1676" i="5"/>
  <c r="S1207" i="5"/>
  <c r="S1220" i="5"/>
  <c r="AB1256" i="5"/>
  <c r="AB1269" i="5"/>
  <c r="T1271" i="5"/>
  <c r="S1271" i="5"/>
  <c r="S1279" i="5"/>
  <c r="AB1285" i="5"/>
  <c r="F1356" i="5"/>
  <c r="AB1381" i="5"/>
  <c r="T1384" i="5"/>
  <c r="S1384" i="5"/>
  <c r="AB1467"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H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AB1449" i="5"/>
  <c r="H1506" i="5"/>
  <c r="AB1507" i="5"/>
  <c r="AB1515" i="5"/>
  <c r="AB1525" i="5"/>
  <c r="S1525" i="5"/>
  <c r="T1557" i="5"/>
  <c r="AB1557" i="5"/>
  <c r="AB1577" i="5"/>
  <c r="I1577" i="5"/>
  <c r="J1645" i="5"/>
  <c r="T1692" i="5"/>
  <c r="S1692" i="5"/>
  <c r="AB1724" i="5"/>
  <c r="F1724" i="5"/>
  <c r="AB1733" i="5"/>
  <c r="T1733" i="5"/>
  <c r="S1733" i="5"/>
  <c r="T1862" i="5"/>
  <c r="S1862" i="5"/>
  <c r="I1873" i="5"/>
  <c r="J1873" i="5"/>
  <c r="R1873" i="5"/>
  <c r="R1945" i="5"/>
  <c r="J1945" i="5"/>
  <c r="I1945" i="5"/>
  <c r="H1945" i="5"/>
  <c r="F1945" i="5"/>
  <c r="I1956" i="5"/>
  <c r="H1956" i="5"/>
  <c r="F1956" i="5"/>
  <c r="AB1451" i="5"/>
  <c r="J1515" i="5"/>
  <c r="T1597" i="5"/>
  <c r="AB1597" i="5"/>
  <c r="T1612" i="5"/>
  <c r="S1612" i="5"/>
  <c r="AB1632" i="5"/>
  <c r="T1655" i="5"/>
  <c r="S1655" i="5"/>
  <c r="T1687" i="5"/>
  <c r="S1687" i="5"/>
  <c r="I1721" i="5"/>
  <c r="H1721" i="5"/>
  <c r="F1721" i="5"/>
  <c r="F1728" i="5"/>
  <c r="AB1782" i="5"/>
  <c r="AB1801" i="5"/>
  <c r="F1801" i="5"/>
  <c r="T1813" i="5"/>
  <c r="AB1813" i="5"/>
  <c r="F1939" i="5"/>
  <c r="T1300" i="5"/>
  <c r="H1304" i="5"/>
  <c r="T1332" i="5"/>
  <c r="S1339" i="5"/>
  <c r="AB1360" i="5"/>
  <c r="F1371" i="5"/>
  <c r="F1380" i="5"/>
  <c r="F1450" i="5"/>
  <c r="I1468" i="5"/>
  <c r="AB1481" i="5"/>
  <c r="S1481" i="5"/>
  <c r="T1485" i="5"/>
  <c r="T1489" i="5"/>
  <c r="H1491" i="5"/>
  <c r="S1499" i="5"/>
  <c r="H1508" i="5"/>
  <c r="S1523" i="5"/>
  <c r="I1525" i="5"/>
  <c r="AB1529" i="5"/>
  <c r="S1529" i="5"/>
  <c r="AB1569" i="5"/>
  <c r="H1625" i="5"/>
  <c r="I1629" i="5"/>
  <c r="H1629" i="5"/>
  <c r="F1629" i="5"/>
  <c r="AB1639" i="5"/>
  <c r="T1639" i="5"/>
  <c r="S1639" i="5"/>
  <c r="T1652" i="5"/>
  <c r="S1652" i="5"/>
  <c r="T1669" i="5"/>
  <c r="AB1669" i="5"/>
  <c r="H1689" i="5"/>
  <c r="F1689" i="5"/>
  <c r="T1713" i="5"/>
  <c r="AB1713" i="5"/>
  <c r="T1740" i="5"/>
  <c r="AB1740" i="5"/>
  <c r="S1740" i="5"/>
  <c r="H1770" i="5"/>
  <c r="AB1770" i="5"/>
  <c r="S1805" i="5"/>
  <c r="AB1805" i="5"/>
  <c r="T1805" i="5"/>
  <c r="F1813"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J1816" i="5"/>
  <c r="R1893" i="5"/>
  <c r="F1893" i="5"/>
  <c r="J1893" i="5"/>
  <c r="I1893" i="5"/>
  <c r="AB1232" i="5"/>
  <c r="AB1248" i="5"/>
  <c r="S1267" i="5"/>
  <c r="S1286" i="5"/>
  <c r="S1299" i="5"/>
  <c r="S1318" i="5"/>
  <c r="S1320" i="5"/>
  <c r="S1331" i="5"/>
  <c r="AB1336" i="5"/>
  <c r="T1338" i="5"/>
  <c r="S1358" i="5"/>
  <c r="S1380" i="5"/>
  <c r="AB1389" i="5"/>
  <c r="T1410" i="5"/>
  <c r="S1423" i="5"/>
  <c r="S1425" i="5"/>
  <c r="S1433" i="5"/>
  <c r="S1449" i="5"/>
  <c r="H1451" i="5"/>
  <c r="I1452" i="5"/>
  <c r="S1459" i="5"/>
  <c r="S1461" i="5"/>
  <c r="T1463" i="5"/>
  <c r="T1466" i="5"/>
  <c r="T1481" i="5"/>
  <c r="AB1483" i="5"/>
  <c r="AB1495" i="5"/>
  <c r="AB1505" i="5"/>
  <c r="T1505" i="5"/>
  <c r="AB1509" i="5"/>
  <c r="S1509" i="5"/>
  <c r="R1522" i="5"/>
  <c r="R1534" i="5"/>
  <c r="F1534" i="5"/>
  <c r="AB1538" i="5"/>
  <c r="AB1586" i="5"/>
  <c r="S1604" i="5"/>
  <c r="T1616" i="5"/>
  <c r="AB1628" i="5"/>
  <c r="H1633" i="5"/>
  <c r="T1647" i="5"/>
  <c r="S1647" i="5"/>
  <c r="I1649" i="5"/>
  <c r="H1649" i="5"/>
  <c r="F1649" i="5"/>
  <c r="AB1684" i="5"/>
  <c r="F1684" i="5"/>
  <c r="AB1708" i="5"/>
  <c r="AB1799" i="5"/>
  <c r="T1799" i="5"/>
  <c r="S1799" i="5"/>
  <c r="I1843" i="5"/>
  <c r="H1843" i="5"/>
  <c r="R1908" i="5"/>
  <c r="I1908" i="5"/>
  <c r="R1916" i="5"/>
  <c r="I1916" i="5"/>
  <c r="F1277" i="5"/>
  <c r="S1282" i="5"/>
  <c r="F1309" i="5"/>
  <c r="S1314" i="5"/>
  <c r="AB1361" i="5"/>
  <c r="AB1425" i="5"/>
  <c r="AB1433" i="5"/>
  <c r="T1449" i="5"/>
  <c r="H1455" i="5"/>
  <c r="AB1465" i="5"/>
  <c r="R1486" i="5"/>
  <c r="R1490" i="5"/>
  <c r="S1493" i="5"/>
  <c r="I1495" i="5"/>
  <c r="AB1503" i="5"/>
  <c r="S1503" i="5"/>
  <c r="S1527" i="5"/>
  <c r="T1529" i="5"/>
  <c r="AB1535" i="5"/>
  <c r="S1535" i="5"/>
  <c r="AB1601" i="5"/>
  <c r="I1625" i="5"/>
  <c r="T1635" i="5"/>
  <c r="T1693" i="5"/>
  <c r="AB1693" i="5"/>
  <c r="AB1703" i="5"/>
  <c r="T1703" i="5"/>
  <c r="S1703"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R1848" i="5"/>
  <c r="J1848" i="5"/>
  <c r="F1848" i="5"/>
  <c r="R1877" i="5"/>
  <c r="J1877" i="5"/>
  <c r="H1877" i="5"/>
  <c r="F1877" i="5"/>
  <c r="AB1926" i="5"/>
  <c r="S1926" i="5"/>
  <c r="T1928" i="5"/>
  <c r="AB1928" i="5"/>
  <c r="I1933" i="5"/>
  <c r="H1933" i="5"/>
  <c r="F1933" i="5"/>
  <c r="R1933" i="5"/>
  <c r="T1946" i="5"/>
  <c r="S1946" i="5"/>
  <c r="I1948" i="5"/>
  <c r="H1948" i="5"/>
  <c r="R1981" i="5"/>
  <c r="F1981" i="5"/>
  <c r="J1981" i="5"/>
  <c r="I1981" i="5"/>
  <c r="H1981" i="5"/>
  <c r="F2043" i="5"/>
  <c r="AB1697" i="5"/>
  <c r="S1753" i="5"/>
  <c r="T1854" i="5"/>
  <c r="S1854" i="5"/>
  <c r="R1884" i="5"/>
  <c r="I1884" i="5"/>
  <c r="J1961" i="5"/>
  <c r="I1961" i="5"/>
  <c r="H1961" i="5"/>
  <c r="F1961" i="5"/>
  <c r="F1988" i="5"/>
  <c r="I1988" i="5"/>
  <c r="H1988" i="5"/>
  <c r="J2029" i="5"/>
  <c r="I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J1844" i="5"/>
  <c r="I1844" i="5"/>
  <c r="H1844" i="5"/>
  <c r="T1858" i="5"/>
  <c r="S1858" i="5"/>
  <c r="T1866" i="5"/>
  <c r="S1866" i="5"/>
  <c r="T1890"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T1972" i="5"/>
  <c r="AB1972" i="5"/>
  <c r="I2033" i="5"/>
  <c r="F2033" i="5"/>
  <c r="R2033" i="5"/>
  <c r="J2033" i="5"/>
  <c r="H2033" i="5"/>
  <c r="R2041" i="5"/>
  <c r="H2041" i="5"/>
  <c r="J2041" i="5"/>
  <c r="I2041" i="5"/>
  <c r="F2041"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J1937" i="5"/>
  <c r="AB1939" i="5"/>
  <c r="T1943" i="5"/>
  <c r="F1953" i="5"/>
  <c r="F1957" i="5"/>
  <c r="F1959" i="5"/>
  <c r="T1963" i="5"/>
  <c r="AB1964" i="5"/>
  <c r="H1968" i="5"/>
  <c r="T1970" i="5"/>
  <c r="I1973" i="5"/>
  <c r="AB1983" i="5"/>
  <c r="S1983" i="5"/>
  <c r="I1984" i="5"/>
  <c r="AB1994" i="5"/>
  <c r="T1994" i="5"/>
  <c r="AB1998" i="5"/>
  <c r="S1998" i="5"/>
  <c r="F2017"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S1951" i="5"/>
  <c r="AB1952" i="5"/>
  <c r="S1955" i="5"/>
  <c r="AB1956" i="5"/>
  <c r="T1962" i="5"/>
  <c r="S1966" i="5"/>
  <c r="S1971" i="5"/>
  <c r="F1976" i="5"/>
  <c r="T1986" i="5"/>
  <c r="S1991" i="5"/>
  <c r="AB2000" i="5"/>
  <c r="F2004" i="5"/>
  <c r="J2013" i="5"/>
  <c r="I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S1915" i="5"/>
  <c r="S1934" i="5"/>
  <c r="F1937" i="5"/>
  <c r="AB1944" i="5"/>
  <c r="T1966" i="5"/>
  <c r="T1974" i="5"/>
  <c r="H1976" i="5"/>
  <c r="F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AB1834" i="5"/>
  <c r="AB1838" i="5"/>
  <c r="AB1856" i="5"/>
  <c r="T1875" i="5"/>
  <c r="AB1883" i="5"/>
  <c r="AB1911" i="5"/>
  <c r="T1915" i="5"/>
  <c r="T1934" i="5"/>
  <c r="T1939" i="5"/>
  <c r="S1947" i="5"/>
  <c r="AB1948" i="5"/>
  <c r="AB1954" i="5"/>
  <c r="AB1958" i="5"/>
  <c r="S1959" i="5"/>
  <c r="AB1967" i="5"/>
  <c r="AB1975" i="5"/>
  <c r="S1975" i="5"/>
  <c r="I1976" i="5"/>
  <c r="F1984" i="5"/>
  <c r="AB1990" i="5"/>
  <c r="S1990" i="5"/>
  <c r="I1993" i="5"/>
  <c r="T1996" i="5"/>
  <c r="AB1996" i="5"/>
  <c r="S1999" i="5"/>
  <c r="H2001" i="5"/>
  <c r="F2001" i="5"/>
  <c r="I2004" i="5"/>
  <c r="J2005" i="5"/>
  <c r="T2007" i="5"/>
  <c r="F2020" i="5"/>
  <c r="H2021" i="5"/>
  <c r="J2021" i="5"/>
  <c r="T2030" i="5"/>
  <c r="AB2043" i="5"/>
  <c r="T2043" i="5"/>
  <c r="I2048" i="5"/>
  <c r="T2080" i="5"/>
  <c r="R2087" i="5"/>
  <c r="R2092" i="5"/>
  <c r="F2118" i="5"/>
  <c r="I2118" i="5"/>
  <c r="R2118" i="5"/>
  <c r="AB2154" i="5"/>
  <c r="S2169" i="5"/>
  <c r="T2169"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R2229" i="5"/>
  <c r="J2229" i="5"/>
  <c r="H2229" i="5"/>
  <c r="F2229" i="5"/>
  <c r="H2256" i="5"/>
  <c r="AB2116" i="5"/>
  <c r="F2116" i="5"/>
  <c r="S2124" i="5"/>
  <c r="F2132" i="5"/>
  <c r="H2137" i="5"/>
  <c r="I2241" i="5"/>
  <c r="R2241" i="5"/>
  <c r="J2241" i="5"/>
  <c r="H2241" i="5"/>
  <c r="F2241" i="5"/>
  <c r="T2281" i="5"/>
  <c r="S2281" i="5"/>
  <c r="H2353" i="5"/>
  <c r="R2353" i="5"/>
  <c r="J2353" i="5"/>
  <c r="I2353" i="5"/>
  <c r="AB2448" i="5"/>
  <c r="T2448" i="5"/>
  <c r="S2448" i="5"/>
  <c r="J2452" i="5"/>
  <c r="F2452" i="5"/>
  <c r="R2452" i="5"/>
  <c r="I2452" i="5"/>
  <c r="H2452" i="5"/>
  <c r="S2011" i="5"/>
  <c r="AB2019" i="5"/>
  <c r="AB2024" i="5"/>
  <c r="AB2047" i="5"/>
  <c r="AB2087" i="5"/>
  <c r="AB2099" i="5"/>
  <c r="T2109" i="5"/>
  <c r="AB2109" i="5"/>
  <c r="S2125" i="5"/>
  <c r="T2125" i="5"/>
  <c r="I2137" i="5"/>
  <c r="S2165" i="5"/>
  <c r="T2165" i="5"/>
  <c r="H2236" i="5"/>
  <c r="F2236" i="5"/>
  <c r="J2294" i="5"/>
  <c r="I2294" i="5"/>
  <c r="H2294" i="5"/>
  <c r="F2294" i="5"/>
  <c r="T2346" i="5"/>
  <c r="S2346" i="5"/>
  <c r="AB2346" i="5"/>
  <c r="AB2026" i="5"/>
  <c r="AB2035" i="5"/>
  <c r="AB2055" i="5"/>
  <c r="AB2070" i="5"/>
  <c r="AB2076" i="5"/>
  <c r="T2117" i="5"/>
  <c r="AB2117" i="5"/>
  <c r="I2125" i="5"/>
  <c r="S2153" i="5"/>
  <c r="AB2153" i="5"/>
  <c r="R2162" i="5"/>
  <c r="I2162" i="5"/>
  <c r="H2162" i="5"/>
  <c r="AB2204" i="5"/>
  <c r="T2204" i="5"/>
  <c r="T2228" i="5"/>
  <c r="S2228" i="5"/>
  <c r="H2260" i="5"/>
  <c r="F2260" i="5"/>
  <c r="AB2272" i="5"/>
  <c r="T2272" i="5"/>
  <c r="S2272" i="5"/>
  <c r="AB2279" i="5"/>
  <c r="S2279"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J2477" i="5"/>
  <c r="I2477" i="5"/>
  <c r="H2477" i="5"/>
  <c r="H2488" i="5"/>
  <c r="F2488" i="5"/>
  <c r="AB2189" i="5"/>
  <c r="T2194" i="5"/>
  <c r="T2202" i="5"/>
  <c r="T2210" i="5"/>
  <c r="AB2218" i="5"/>
  <c r="J2309" i="5"/>
  <c r="R2351" i="5"/>
  <c r="J2351" i="5"/>
  <c r="I2351" i="5"/>
  <c r="F2351" i="5"/>
  <c r="H2355" i="5"/>
  <c r="F2355" i="5"/>
  <c r="R2355" i="5"/>
  <c r="J2355" i="5"/>
  <c r="I2355" i="5"/>
  <c r="H2425" i="5"/>
  <c r="AB2438" i="5"/>
  <c r="S2438" i="5"/>
  <c r="T2438" i="5"/>
  <c r="H2443" i="5"/>
  <c r="I2443" i="5"/>
  <c r="F2443" i="5"/>
  <c r="R2443" i="5"/>
  <c r="J2443" i="5"/>
  <c r="I2492" i="5"/>
  <c r="F2492" i="5"/>
  <c r="AB2137" i="5"/>
  <c r="I2150" i="5"/>
  <c r="F2157" i="5"/>
  <c r="S2180" i="5"/>
  <c r="S2183" i="5"/>
  <c r="S2187" i="5"/>
  <c r="AB2221" i="5"/>
  <c r="S2226" i="5"/>
  <c r="T2240" i="5"/>
  <c r="AB2248" i="5"/>
  <c r="AB2257" i="5"/>
  <c r="AB2261" i="5"/>
  <c r="AB2265" i="5"/>
  <c r="AB2275" i="5"/>
  <c r="T2288" i="5"/>
  <c r="T2302" i="5"/>
  <c r="AB2302" i="5"/>
  <c r="H2303" i="5"/>
  <c r="AB2307" i="5"/>
  <c r="J2346" i="5"/>
  <c r="I2346" i="5"/>
  <c r="F2346" i="5"/>
  <c r="H2351" i="5"/>
  <c r="H2492" i="5"/>
  <c r="AB2112" i="5"/>
  <c r="J2150" i="5"/>
  <c r="T2161" i="5"/>
  <c r="T2173" i="5"/>
  <c r="T2181" i="5"/>
  <c r="AB2185" i="5"/>
  <c r="T2187" i="5"/>
  <c r="AB2197" i="5"/>
  <c r="AB2200" i="5"/>
  <c r="AB2213" i="5"/>
  <c r="AB2216" i="5"/>
  <c r="AB2253" i="5"/>
  <c r="S2270" i="5"/>
  <c r="AB2277" i="5"/>
  <c r="AB2293" i="5"/>
  <c r="J2293" i="5"/>
  <c r="S2296" i="5"/>
  <c r="I2303" i="5"/>
  <c r="F2309" i="5"/>
  <c r="F2310" i="5"/>
  <c r="T2315" i="5"/>
  <c r="S2315" i="5"/>
  <c r="S2322" i="5"/>
  <c r="F2329" i="5"/>
  <c r="H2329" i="5"/>
  <c r="AB2345" i="5"/>
  <c r="T2345" i="5"/>
  <c r="J2359" i="5"/>
  <c r="R2359" i="5"/>
  <c r="H2359" i="5"/>
  <c r="R2385" i="5"/>
  <c r="J2385" i="5"/>
  <c r="I2385" i="5"/>
  <c r="H2385" i="5"/>
  <c r="F2385" i="5"/>
  <c r="H2429" i="5"/>
  <c r="H2441" i="5"/>
  <c r="F2441" i="5"/>
  <c r="R2441" i="5"/>
  <c r="J2441" i="5"/>
  <c r="I2441" i="5"/>
  <c r="F2451" i="5"/>
  <c r="R2461" i="5"/>
  <c r="I2461" i="5"/>
  <c r="F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J2375" i="5"/>
  <c r="R2375" i="5"/>
  <c r="H2375" i="5"/>
  <c r="T2410" i="5"/>
  <c r="AB2410" i="5"/>
  <c r="F2429" i="5"/>
  <c r="H2461" i="5"/>
  <c r="AB2161" i="5"/>
  <c r="AB2180" i="5"/>
  <c r="AB2181" i="5"/>
  <c r="AB2212" i="5"/>
  <c r="AB2245" i="5"/>
  <c r="AB2268" i="5"/>
  <c r="F2282" i="5"/>
  <c r="T2283" i="5"/>
  <c r="AB2313" i="5"/>
  <c r="AB2316" i="5"/>
  <c r="T2316"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AB2387" i="5"/>
  <c r="AB2396" i="5"/>
  <c r="T2401" i="5"/>
  <c r="S2403" i="5"/>
  <c r="AB2414" i="5"/>
  <c r="AB2425" i="5"/>
  <c r="J2433" i="5"/>
  <c r="AB2436" i="5"/>
  <c r="S2456" i="5"/>
  <c r="AB2457" i="5"/>
  <c r="S2458" i="5"/>
  <c r="I2469" i="5"/>
  <c r="S2471" i="5"/>
  <c r="AB2472" i="5"/>
  <c r="T2484" i="5"/>
  <c r="AB2504" i="5"/>
  <c r="F19" i="6"/>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T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T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J121" i="5"/>
  <c r="I121" i="5"/>
  <c r="H121" i="5"/>
  <c r="AB141" i="5"/>
  <c r="H146" i="5"/>
  <c r="F150" i="5"/>
  <c r="R150" i="5"/>
  <c r="J150" i="5"/>
  <c r="AB19" i="5"/>
  <c r="AB27" i="5"/>
  <c r="H18" i="5"/>
  <c r="F21"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T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R31" i="5"/>
  <c r="H32"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T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T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T757" i="5"/>
  <c r="S757" i="5"/>
  <c r="AB759" i="5"/>
  <c r="T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T614" i="5"/>
  <c r="I616" i="5"/>
  <c r="T618" i="5"/>
  <c r="I620" i="5"/>
  <c r="T622" i="5"/>
  <c r="I624" i="5"/>
  <c r="T626" i="5"/>
  <c r="I628" i="5"/>
  <c r="T630" i="5"/>
  <c r="T634" i="5"/>
  <c r="I636" i="5"/>
  <c r="T638" i="5"/>
  <c r="T642" i="5"/>
  <c r="T646" i="5"/>
  <c r="T650" i="5"/>
  <c r="I652" i="5"/>
  <c r="T654" i="5"/>
  <c r="I656" i="5"/>
  <c r="T658" i="5"/>
  <c r="I660" i="5"/>
  <c r="T662" i="5"/>
  <c r="T666" i="5"/>
  <c r="T670" i="5"/>
  <c r="T674"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T769" i="5"/>
  <c r="S769" i="5"/>
  <c r="S775" i="5"/>
  <c r="AB775" i="5"/>
  <c r="T775" i="5"/>
  <c r="AB785" i="5"/>
  <c r="T785" i="5"/>
  <c r="S785" i="5"/>
  <c r="S791" i="5"/>
  <c r="AB791" i="5"/>
  <c r="T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T753" i="5"/>
  <c r="S753" i="5"/>
  <c r="AB755" i="5"/>
  <c r="T755" i="5"/>
  <c r="S763" i="5"/>
  <c r="AB763" i="5"/>
  <c r="T763" i="5"/>
  <c r="AB773" i="5"/>
  <c r="T773" i="5"/>
  <c r="S773" i="5"/>
  <c r="S779" i="5"/>
  <c r="AB779" i="5"/>
  <c r="T779" i="5"/>
  <c r="AB789" i="5"/>
  <c r="T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T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T751" i="5"/>
  <c r="AB761" i="5"/>
  <c r="T761" i="5"/>
  <c r="S761" i="5"/>
  <c r="S767" i="5"/>
  <c r="AB767" i="5"/>
  <c r="T767" i="5"/>
  <c r="AB777" i="5"/>
  <c r="T777" i="5"/>
  <c r="S777" i="5"/>
  <c r="S783" i="5"/>
  <c r="AB783" i="5"/>
  <c r="T783" i="5"/>
  <c r="AB793" i="5"/>
  <c r="T793" i="5"/>
  <c r="S793" i="5"/>
  <c r="AB797" i="5"/>
  <c r="T797" i="5"/>
  <c r="S797" i="5"/>
  <c r="H801" i="5"/>
  <c r="F801" i="5"/>
  <c r="J801" i="5"/>
  <c r="I801" i="5"/>
  <c r="J598" i="5"/>
  <c r="T598" i="5"/>
  <c r="J606" i="5"/>
  <c r="T606" i="5"/>
  <c r="J610" i="5"/>
  <c r="T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T765" i="5"/>
  <c r="S765" i="5"/>
  <c r="S771" i="5"/>
  <c r="AB771" i="5"/>
  <c r="T771" i="5"/>
  <c r="AB781" i="5"/>
  <c r="T781" i="5"/>
  <c r="S781" i="5"/>
  <c r="S787" i="5"/>
  <c r="AB787" i="5"/>
  <c r="T787" i="5"/>
  <c r="H822" i="5"/>
  <c r="R822" i="5"/>
  <c r="J822" i="5"/>
  <c r="I822" i="5"/>
  <c r="F822" i="5"/>
  <c r="R919" i="5"/>
  <c r="I919" i="5"/>
  <c r="J919" i="5"/>
  <c r="H919" i="5"/>
  <c r="F919" i="5"/>
  <c r="R758" i="5"/>
  <c r="R770" i="5"/>
  <c r="R778" i="5"/>
  <c r="R782" i="5"/>
  <c r="R786" i="5"/>
  <c r="R790" i="5"/>
  <c r="T795" i="5"/>
  <c r="R798" i="5"/>
  <c r="T799" i="5"/>
  <c r="R802" i="5"/>
  <c r="T803" i="5"/>
  <c r="S806" i="5"/>
  <c r="H807" i="5"/>
  <c r="T808"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T929" i="5"/>
  <c r="S929" i="5"/>
  <c r="AB953" i="5"/>
  <c r="T953" i="5"/>
  <c r="S953" i="5"/>
  <c r="R994" i="5"/>
  <c r="J994" i="5"/>
  <c r="I994" i="5"/>
  <c r="H994" i="5"/>
  <c r="F994" i="5"/>
  <c r="AB1045" i="5"/>
  <c r="T1045" i="5"/>
  <c r="S1045" i="5"/>
  <c r="J819" i="5"/>
  <c r="AB884" i="5"/>
  <c r="AB892" i="5"/>
  <c r="R906" i="5"/>
  <c r="I906" i="5"/>
  <c r="H906" i="5"/>
  <c r="I921" i="5"/>
  <c r="F921" i="5"/>
  <c r="R921" i="5"/>
  <c r="H921" i="5"/>
  <c r="I929" i="5"/>
  <c r="R929" i="5"/>
  <c r="J929" i="5"/>
  <c r="H929" i="5"/>
  <c r="AB989" i="5"/>
  <c r="T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T1077" i="5"/>
  <c r="S1077" i="5"/>
  <c r="T805" i="5"/>
  <c r="S807" i="5"/>
  <c r="J810" i="5"/>
  <c r="T812"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T816" i="5"/>
  <c r="F819" i="5"/>
  <c r="AB821" i="5"/>
  <c r="H826" i="5"/>
  <c r="R826" i="5"/>
  <c r="AB827" i="5"/>
  <c r="R828" i="5"/>
  <c r="I828" i="5"/>
  <c r="J831" i="5"/>
  <c r="I831" i="5"/>
  <c r="R832" i="5"/>
  <c r="I832" i="5"/>
  <c r="R840" i="5"/>
  <c r="I840" i="5"/>
  <c r="F844" i="5"/>
  <c r="R848" i="5"/>
  <c r="I848" i="5"/>
  <c r="AB855" i="5"/>
  <c r="I861" i="5"/>
  <c r="H861" i="5"/>
  <c r="F861" i="5"/>
  <c r="R861" i="5"/>
  <c r="T869" i="5"/>
  <c r="S869" i="5"/>
  <c r="AB897" i="5"/>
  <c r="AB908" i="5"/>
  <c r="I915" i="5"/>
  <c r="AB918" i="5"/>
  <c r="I925" i="5"/>
  <c r="J925" i="5"/>
  <c r="H925" i="5"/>
  <c r="F925" i="5"/>
  <c r="R925" i="5"/>
  <c r="I961" i="5"/>
  <c r="H961" i="5"/>
  <c r="J961" i="5"/>
  <c r="F961" i="5"/>
  <c r="R961" i="5"/>
  <c r="AB1029" i="5"/>
  <c r="T1029" i="5"/>
  <c r="S1029" i="5"/>
  <c r="J1069" i="5"/>
  <c r="I1069" i="5"/>
  <c r="H1069" i="5"/>
  <c r="F1069" i="5"/>
  <c r="R1069" i="5"/>
  <c r="AB1109" i="5"/>
  <c r="T1109" i="5"/>
  <c r="S1109" i="5"/>
  <c r="I816" i="5"/>
  <c r="H819" i="5"/>
  <c r="F821" i="5"/>
  <c r="R821" i="5"/>
  <c r="I821" i="5"/>
  <c r="H830" i="5"/>
  <c r="R830" i="5"/>
  <c r="I857" i="5"/>
  <c r="R857" i="5"/>
  <c r="H857" i="5"/>
  <c r="AB859" i="5"/>
  <c r="AB863" i="5"/>
  <c r="AB871" i="5"/>
  <c r="I877" i="5"/>
  <c r="H877" i="5"/>
  <c r="F877" i="5"/>
  <c r="R877" i="5"/>
  <c r="T885" i="5"/>
  <c r="S885" i="5"/>
  <c r="R887" i="5"/>
  <c r="I887" i="5"/>
  <c r="H887" i="5"/>
  <c r="F887" i="5"/>
  <c r="R896" i="5"/>
  <c r="J896" i="5"/>
  <c r="I896" i="5"/>
  <c r="F896" i="5"/>
  <c r="I905" i="5"/>
  <c r="F905" i="5"/>
  <c r="R905" i="5"/>
  <c r="H905" i="5"/>
  <c r="T913" i="5"/>
  <c r="S913" i="5"/>
  <c r="R922" i="5"/>
  <c r="I922" i="5"/>
  <c r="H922" i="5"/>
  <c r="AB928" i="5"/>
  <c r="I949" i="5"/>
  <c r="R949" i="5"/>
  <c r="J949" i="5"/>
  <c r="H949" i="5"/>
  <c r="F949" i="5"/>
  <c r="I965" i="5"/>
  <c r="H965" i="5"/>
  <c r="F965" i="5"/>
  <c r="R965" i="5"/>
  <c r="J965" i="5"/>
  <c r="AB969" i="5"/>
  <c r="T969" i="5"/>
  <c r="S969" i="5"/>
  <c r="AB1061" i="5"/>
  <c r="T1061" i="5"/>
  <c r="S1061" i="5"/>
  <c r="AB810" i="5"/>
  <c r="T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T997" i="5"/>
  <c r="AB1125" i="5"/>
  <c r="T1125" i="5"/>
  <c r="S1125" i="5"/>
  <c r="AB1153" i="5"/>
  <c r="AB1355" i="5"/>
  <c r="T1355" i="5"/>
  <c r="S1355" i="5"/>
  <c r="T818" i="5"/>
  <c r="T822" i="5"/>
  <c r="T826" i="5"/>
  <c r="T830" i="5"/>
  <c r="T834" i="5"/>
  <c r="T838" i="5"/>
  <c r="T842" i="5"/>
  <c r="T846" i="5"/>
  <c r="T850" i="5"/>
  <c r="H885" i="5"/>
  <c r="H901" i="5"/>
  <c r="H917" i="5"/>
  <c r="H933" i="5"/>
  <c r="F934" i="5"/>
  <c r="R938" i="5"/>
  <c r="I938" i="5"/>
  <c r="R940" i="5"/>
  <c r="J940" i="5"/>
  <c r="I941" i="5"/>
  <c r="J941" i="5"/>
  <c r="F948" i="5"/>
  <c r="F955" i="5"/>
  <c r="R986" i="5"/>
  <c r="J986" i="5"/>
  <c r="I986" i="5"/>
  <c r="R998" i="5"/>
  <c r="J998" i="5"/>
  <c r="I998" i="5"/>
  <c r="H998" i="5"/>
  <c r="F998" i="5"/>
  <c r="AB1004" i="5"/>
  <c r="AB1013" i="5"/>
  <c r="T1013" i="5"/>
  <c r="AB1020" i="5"/>
  <c r="R1026" i="5"/>
  <c r="J1026" i="5"/>
  <c r="I1026" i="5"/>
  <c r="F1026" i="5"/>
  <c r="R1122" i="5"/>
  <c r="J1122" i="5"/>
  <c r="I1122" i="5"/>
  <c r="H1122" i="5"/>
  <c r="F1122" i="5"/>
  <c r="AB1143" i="5"/>
  <c r="T1143" i="5"/>
  <c r="S1143" i="5"/>
  <c r="AB1144" i="5"/>
  <c r="AB1456" i="5"/>
  <c r="T1456" i="5"/>
  <c r="S1456" i="5"/>
  <c r="AB965" i="5"/>
  <c r="T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T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T1005" i="5"/>
  <c r="J1009" i="5"/>
  <c r="I1009" i="5"/>
  <c r="H1009" i="5"/>
  <c r="R1014" i="5"/>
  <c r="J1014" i="5"/>
  <c r="I1014" i="5"/>
  <c r="H1014" i="5"/>
  <c r="F1014" i="5"/>
  <c r="AB1021" i="5"/>
  <c r="T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T961" i="5"/>
  <c r="AB981" i="5"/>
  <c r="T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T945"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T1136" i="5"/>
  <c r="S1136" i="5"/>
  <c r="H1199" i="5"/>
  <c r="R1199" i="5"/>
  <c r="J1199" i="5"/>
  <c r="F1199" i="5"/>
  <c r="I1199" i="5"/>
  <c r="H1240" i="5"/>
  <c r="AB1258" i="5"/>
  <c r="S1418" i="5"/>
  <c r="T1418" i="5"/>
  <c r="AB1418" i="5"/>
  <c r="AB901" i="5"/>
  <c r="AB906" i="5"/>
  <c r="AB917" i="5"/>
  <c r="AB922" i="5"/>
  <c r="R934" i="5"/>
  <c r="I934" i="5"/>
  <c r="R935" i="5"/>
  <c r="I935" i="5"/>
  <c r="J935" i="5"/>
  <c r="R948" i="5"/>
  <c r="AB957" i="5"/>
  <c r="T957" i="5"/>
  <c r="S965" i="5"/>
  <c r="R966" i="5"/>
  <c r="J966" i="5"/>
  <c r="I966" i="5"/>
  <c r="F966" i="5"/>
  <c r="I969" i="5"/>
  <c r="H969" i="5"/>
  <c r="I973" i="5"/>
  <c r="H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T1400" i="5"/>
  <c r="S1400" i="5"/>
  <c r="AB1416" i="5"/>
  <c r="T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H1219" i="5"/>
  <c r="R1219" i="5"/>
  <c r="J1219" i="5"/>
  <c r="I1219" i="5"/>
  <c r="T1222" i="5"/>
  <c r="AB1222" i="5"/>
  <c r="S1222" i="5"/>
  <c r="AB1244" i="5"/>
  <c r="AB1252" i="5"/>
  <c r="AB1413" i="5"/>
  <c r="S1413" i="5"/>
  <c r="R1537" i="5"/>
  <c r="J1537" i="5"/>
  <c r="I1537" i="5"/>
  <c r="H1537" i="5"/>
  <c r="F1537" i="5"/>
  <c r="R1545" i="5"/>
  <c r="J1545" i="5"/>
  <c r="I1545" i="5"/>
  <c r="H1545" i="5"/>
  <c r="F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AB1124" i="5"/>
  <c r="AB1139" i="5"/>
  <c r="T1139" i="5"/>
  <c r="AB1141" i="5"/>
  <c r="AB1148" i="5"/>
  <c r="T1148" i="5"/>
  <c r="T1187"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T1134" i="5"/>
  <c r="AB1134" i="5"/>
  <c r="R1142" i="5"/>
  <c r="J1142" i="5"/>
  <c r="I1142" i="5"/>
  <c r="R1151" i="5"/>
  <c r="J1151" i="5"/>
  <c r="I1151" i="5"/>
  <c r="F1151" i="5"/>
  <c r="AB1155" i="5"/>
  <c r="S1155" i="5"/>
  <c r="T1162" i="5"/>
  <c r="S1162" i="5"/>
  <c r="J1168" i="5"/>
  <c r="I1168" i="5"/>
  <c r="R1168" i="5"/>
  <c r="H1168" i="5"/>
  <c r="F1168" i="5"/>
  <c r="AB1176" i="5"/>
  <c r="S1176" i="5"/>
  <c r="H1187" i="5"/>
  <c r="R1187" i="5"/>
  <c r="J1187" i="5"/>
  <c r="I1187" i="5"/>
  <c r="T1190" i="5"/>
  <c r="AB1190" i="5"/>
  <c r="S1190" i="5"/>
  <c r="J1192" i="5"/>
  <c r="I1192" i="5"/>
  <c r="R1192" i="5"/>
  <c r="H1192" i="5"/>
  <c r="F1192" i="5"/>
  <c r="T1214" i="5"/>
  <c r="AB1214" i="5"/>
  <c r="R1217" i="5"/>
  <c r="I1217" i="5"/>
  <c r="H1217" i="5"/>
  <c r="F1217" i="5"/>
  <c r="AB1219" i="5"/>
  <c r="S1219" i="5"/>
  <c r="T1226" i="5"/>
  <c r="S1226" i="5"/>
  <c r="AB1247" i="5"/>
  <c r="S1247" i="5"/>
  <c r="T1232" i="5"/>
  <c r="T1239" i="5"/>
  <c r="I1337" i="5"/>
  <c r="H1337" i="5"/>
  <c r="F1337" i="5"/>
  <c r="I1353" i="5"/>
  <c r="F1353" i="5"/>
  <c r="T1357" i="5"/>
  <c r="S1357" i="5"/>
  <c r="I1363" i="5"/>
  <c r="H1363" i="5"/>
  <c r="F1363" i="5"/>
  <c r="AB1367" i="5"/>
  <c r="T1367" i="5"/>
  <c r="AB1387" i="5"/>
  <c r="T1387" i="5"/>
  <c r="S1387" i="5"/>
  <c r="I1393" i="5"/>
  <c r="R1393" i="5"/>
  <c r="J1393" i="5"/>
  <c r="H1393" i="5"/>
  <c r="R1396" i="5"/>
  <c r="J1396" i="5"/>
  <c r="S1402" i="5"/>
  <c r="AB1402" i="5"/>
  <c r="T1402" i="5"/>
  <c r="H1424" i="5"/>
  <c r="F1424" i="5"/>
  <c r="R1424" i="5"/>
  <c r="I1424" i="5"/>
  <c r="J1478" i="5"/>
  <c r="I1478" i="5"/>
  <c r="F1478" i="5"/>
  <c r="R147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I1186" i="5"/>
  <c r="AB1192" i="5"/>
  <c r="AB1195" i="5"/>
  <c r="T1195" i="5"/>
  <c r="H1201" i="5"/>
  <c r="F1214" i="5"/>
  <c r="I1218" i="5"/>
  <c r="AB1224" i="5"/>
  <c r="J1225" i="5"/>
  <c r="AB1227" i="5"/>
  <c r="T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R1387" i="5"/>
  <c r="F1396" i="5"/>
  <c r="I1408" i="5"/>
  <c r="I1410" i="5"/>
  <c r="J1410" i="5"/>
  <c r="H1410" i="5"/>
  <c r="F1410" i="5"/>
  <c r="J1458" i="5"/>
  <c r="I1458" i="5"/>
  <c r="R1458" i="5"/>
  <c r="H1458" i="5"/>
  <c r="F1458" i="5"/>
  <c r="J1469" i="5"/>
  <c r="H1469" i="5"/>
  <c r="R1469" i="5"/>
  <c r="AB1484" i="5"/>
  <c r="T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R1355" i="5"/>
  <c r="AB1363" i="5"/>
  <c r="T1363" i="5"/>
  <c r="R1364" i="5"/>
  <c r="J1364" i="5"/>
  <c r="S1367" i="5"/>
  <c r="I1369" i="5"/>
  <c r="F1369" i="5"/>
  <c r="T1373" i="5"/>
  <c r="S1373" i="5"/>
  <c r="I1379" i="5"/>
  <c r="H1379" i="5"/>
  <c r="F1379" i="5"/>
  <c r="AB1383" i="5"/>
  <c r="T1383" i="5"/>
  <c r="J1395" i="5"/>
  <c r="I1396" i="5"/>
  <c r="AB1436" i="5"/>
  <c r="T1436" i="5"/>
  <c r="S1436" i="5"/>
  <c r="F1442" i="5"/>
  <c r="J1446" i="5"/>
  <c r="I1446" i="5"/>
  <c r="F1446" i="5"/>
  <c r="R1446" i="5"/>
  <c r="F1459" i="5"/>
  <c r="R1459" i="5"/>
  <c r="J1459" i="5"/>
  <c r="I1459" i="5"/>
  <c r="H1459" i="5"/>
  <c r="R1529" i="5"/>
  <c r="J1529" i="5"/>
  <c r="H1529" i="5"/>
  <c r="I1529" i="5"/>
  <c r="J1535" i="5"/>
  <c r="T1549" i="5"/>
  <c r="S1549" i="5"/>
  <c r="AB1549" i="5"/>
  <c r="S1138" i="5"/>
  <c r="S1140" i="5"/>
  <c r="S1147" i="5"/>
  <c r="S1154" i="5"/>
  <c r="T1159" i="5"/>
  <c r="F1178" i="5"/>
  <c r="AB1178" i="5"/>
  <c r="T1191" i="5"/>
  <c r="F1210" i="5"/>
  <c r="AB1210" i="5"/>
  <c r="T1223" i="5"/>
  <c r="I1241" i="5"/>
  <c r="F1242" i="5"/>
  <c r="AB1242" i="5"/>
  <c r="I1357" i="5"/>
  <c r="H1357" i="5"/>
  <c r="F1357" i="5"/>
  <c r="I1367" i="5"/>
  <c r="H1367" i="5"/>
  <c r="R1367" i="5"/>
  <c r="J1367" i="5"/>
  <c r="T1393" i="5"/>
  <c r="S1393" i="5"/>
  <c r="AB1399" i="5"/>
  <c r="T1399" i="5"/>
  <c r="S1399" i="5"/>
  <c r="H1408" i="5"/>
  <c r="F1408" i="5"/>
  <c r="AB1414" i="5"/>
  <c r="H1416" i="5"/>
  <c r="F1416" i="5"/>
  <c r="R1416" i="5"/>
  <c r="J1416" i="5"/>
  <c r="I1416" i="5"/>
  <c r="I1418" i="5"/>
  <c r="J1418" i="5"/>
  <c r="H1418" i="5"/>
  <c r="R1418" i="5"/>
  <c r="F1418" i="5"/>
  <c r="AB1428" i="5"/>
  <c r="T1428" i="5"/>
  <c r="S1428" i="5"/>
  <c r="J1462" i="5"/>
  <c r="I1462" i="5"/>
  <c r="R1462" i="5"/>
  <c r="F1462" i="5"/>
  <c r="AB1473" i="5"/>
  <c r="T1473" i="5"/>
  <c r="S1473" i="5"/>
  <c r="J1474" i="5"/>
  <c r="I1474" i="5"/>
  <c r="R1474" i="5"/>
  <c r="H1474" i="5"/>
  <c r="F1474" i="5"/>
  <c r="F1483" i="5"/>
  <c r="R1483" i="5"/>
  <c r="I1483" i="5"/>
  <c r="H1483" i="5"/>
  <c r="J1483" i="5"/>
  <c r="R1542" i="5"/>
  <c r="J1542" i="5"/>
  <c r="I1542" i="5"/>
  <c r="H1542" i="5"/>
  <c r="F1542" i="5"/>
  <c r="AB1642" i="5"/>
  <c r="T1642" i="5"/>
  <c r="S1642" i="5"/>
  <c r="F1136" i="5"/>
  <c r="F1152" i="5"/>
  <c r="S1160" i="5"/>
  <c r="F1161" i="5"/>
  <c r="I1165" i="5"/>
  <c r="F1166" i="5"/>
  <c r="AB1166" i="5"/>
  <c r="S1174" i="5"/>
  <c r="AB1179" i="5"/>
  <c r="T1179" i="5"/>
  <c r="J1182" i="5"/>
  <c r="H1190" i="5"/>
  <c r="S1192" i="5"/>
  <c r="I1197" i="5"/>
  <c r="F1198" i="5"/>
  <c r="AB1198" i="5"/>
  <c r="S1206" i="5"/>
  <c r="AB1211" i="5"/>
  <c r="T1211" i="5"/>
  <c r="J1214" i="5"/>
  <c r="S1224" i="5"/>
  <c r="F1225" i="5"/>
  <c r="I1229" i="5"/>
  <c r="F1230" i="5"/>
  <c r="AB1230" i="5"/>
  <c r="S1238" i="5"/>
  <c r="J1241" i="5"/>
  <c r="AB1243" i="5"/>
  <c r="T1243" i="5"/>
  <c r="J1246" i="5"/>
  <c r="F1336" i="5"/>
  <c r="J1337" i="5"/>
  <c r="I1341" i="5"/>
  <c r="R1341" i="5"/>
  <c r="T1345" i="5"/>
  <c r="AB1345" i="5"/>
  <c r="AB1347" i="5"/>
  <c r="AB1351" i="5"/>
  <c r="T1351" i="5"/>
  <c r="I1352" i="5"/>
  <c r="H1353" i="5"/>
  <c r="J1363" i="5"/>
  <c r="H1364" i="5"/>
  <c r="AB1371" i="5"/>
  <c r="T1371" i="5"/>
  <c r="S1371" i="5"/>
  <c r="I1377" i="5"/>
  <c r="R1377" i="5"/>
  <c r="J1377" i="5"/>
  <c r="H1377" i="5"/>
  <c r="AB1378" i="5"/>
  <c r="H1412" i="5"/>
  <c r="R1412" i="5"/>
  <c r="I1412" i="5"/>
  <c r="F1412" i="5"/>
  <c r="AB1420" i="5"/>
  <c r="T1420" i="5"/>
  <c r="S1420" i="5"/>
  <c r="S1434" i="5"/>
  <c r="T1434" i="5"/>
  <c r="J1498" i="5"/>
  <c r="I1498" i="5"/>
  <c r="R1498" i="5"/>
  <c r="H1498" i="5"/>
  <c r="R1509" i="5"/>
  <c r="J1509" i="5"/>
  <c r="H1509" i="5"/>
  <c r="F1509" i="5"/>
  <c r="AB1532" i="5"/>
  <c r="T1532" i="5"/>
  <c r="S1532" i="5"/>
  <c r="S1142" i="5"/>
  <c r="AB1167" i="5"/>
  <c r="T1167" i="5"/>
  <c r="F1186" i="5"/>
  <c r="AB1186" i="5"/>
  <c r="AB1199" i="5"/>
  <c r="T1199" i="5"/>
  <c r="F1218" i="5"/>
  <c r="AB1218" i="5"/>
  <c r="AB1231" i="5"/>
  <c r="T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T1361" i="5"/>
  <c r="S1361" i="5"/>
  <c r="R1363" i="5"/>
  <c r="AB1370" i="5"/>
  <c r="I1371" i="5"/>
  <c r="H1371" i="5"/>
  <c r="R1371" i="5"/>
  <c r="AB1379" i="5"/>
  <c r="T1379" i="5"/>
  <c r="R1380" i="5"/>
  <c r="J1380" i="5"/>
  <c r="T1389" i="5"/>
  <c r="S1389" i="5"/>
  <c r="F1393" i="5"/>
  <c r="I1395" i="5"/>
  <c r="H1395" i="5"/>
  <c r="F1395" i="5"/>
  <c r="S1426" i="5"/>
  <c r="T1426" i="5"/>
  <c r="AB1441" i="5"/>
  <c r="T1441" i="5"/>
  <c r="S1441" i="5"/>
  <c r="J1442" i="5"/>
  <c r="I1442" i="5"/>
  <c r="R1442" i="5"/>
  <c r="H1442" i="5"/>
  <c r="AB1452" i="5"/>
  <c r="T1452" i="5"/>
  <c r="S1452" i="5"/>
  <c r="J1453" i="5"/>
  <c r="H1453" i="5"/>
  <c r="R1453" i="5"/>
  <c r="F1453" i="5"/>
  <c r="R1481" i="5"/>
  <c r="J1481" i="5"/>
  <c r="H1481" i="5"/>
  <c r="I1481" i="5"/>
  <c r="F1481" i="5"/>
  <c r="R1493" i="5"/>
  <c r="J1493" i="5"/>
  <c r="H1493" i="5"/>
  <c r="I1493" i="5"/>
  <c r="F1493" i="5"/>
  <c r="AB1500" i="5"/>
  <c r="T1500" i="5"/>
  <c r="S1500" i="5"/>
  <c r="AB1504" i="5"/>
  <c r="T1504" i="5"/>
  <c r="S1504" i="5"/>
  <c r="T1506" i="5"/>
  <c r="S1506" i="5"/>
  <c r="AB1506" i="5"/>
  <c r="F1515" i="5"/>
  <c r="R1515" i="5"/>
  <c r="I1515" i="5"/>
  <c r="H1515" i="5"/>
  <c r="F1518"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T1510" i="5"/>
  <c r="S1510" i="5"/>
  <c r="AB1510" i="5"/>
  <c r="T1522" i="5"/>
  <c r="S1522" i="5"/>
  <c r="J1549" i="5"/>
  <c r="I1549" i="5"/>
  <c r="H1549" i="5"/>
  <c r="F1549" i="5"/>
  <c r="R1549" i="5"/>
  <c r="J1756" i="5"/>
  <c r="I1756" i="5"/>
  <c r="H1756" i="5"/>
  <c r="R1756" i="5"/>
  <c r="F1756" i="5"/>
  <c r="T1353" i="5"/>
  <c r="S1353" i="5"/>
  <c r="T1369" i="5"/>
  <c r="S1369" i="5"/>
  <c r="T1385" i="5"/>
  <c r="S1385" i="5"/>
  <c r="AB1415" i="5"/>
  <c r="AB1424" i="5"/>
  <c r="T1424" i="5"/>
  <c r="S1424" i="5"/>
  <c r="AB1432" i="5"/>
  <c r="T1432" i="5"/>
  <c r="S1432" i="5"/>
  <c r="AB1440" i="5"/>
  <c r="T1440" i="5"/>
  <c r="S1440" i="5"/>
  <c r="F1443" i="5"/>
  <c r="R1443" i="5"/>
  <c r="J1443" i="5"/>
  <c r="AB1453" i="5"/>
  <c r="S1453" i="5"/>
  <c r="S1462" i="5"/>
  <c r="T1462" i="5"/>
  <c r="AB1462" i="5"/>
  <c r="S1474" i="5"/>
  <c r="AB1474" i="5"/>
  <c r="H1475" i="5"/>
  <c r="F1479" i="5"/>
  <c r="R1479" i="5"/>
  <c r="H1479" i="5"/>
  <c r="F1482" i="5"/>
  <c r="J1486" i="5"/>
  <c r="I1486" i="5"/>
  <c r="H1486" i="5"/>
  <c r="AB1488" i="5"/>
  <c r="T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T1359" i="5"/>
  <c r="AB1364" i="5"/>
  <c r="I1365" i="5"/>
  <c r="AB1375" i="5"/>
  <c r="T1375" i="5"/>
  <c r="AB1380" i="5"/>
  <c r="AB1391" i="5"/>
  <c r="T1391" i="5"/>
  <c r="AB1396" i="5"/>
  <c r="I1397" i="5"/>
  <c r="I1402" i="5"/>
  <c r="J1402" i="5"/>
  <c r="H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R1512" i="5"/>
  <c r="J1512" i="5"/>
  <c r="AB1516" i="5"/>
  <c r="T1516" i="5"/>
  <c r="R1525" i="5"/>
  <c r="J1525" i="5"/>
  <c r="H1525" i="5"/>
  <c r="J1534" i="5"/>
  <c r="I1534" i="5"/>
  <c r="H1534" i="5"/>
  <c r="AB1536" i="5"/>
  <c r="T1536" i="5"/>
  <c r="T1553" i="5"/>
  <c r="S1553" i="5"/>
  <c r="AB1706" i="5"/>
  <c r="T1706" i="5"/>
  <c r="S1706" i="5"/>
  <c r="R1830" i="5"/>
  <c r="I1830" i="5"/>
  <c r="J1830" i="5"/>
  <c r="H1830" i="5"/>
  <c r="F1830" i="5"/>
  <c r="T1349" i="5"/>
  <c r="S1349" i="5"/>
  <c r="T1365" i="5"/>
  <c r="S1365" i="5"/>
  <c r="T1381" i="5"/>
  <c r="S1381" i="5"/>
  <c r="T1397" i="5"/>
  <c r="S1397" i="5"/>
  <c r="AB1404" i="5"/>
  <c r="T1404" i="5"/>
  <c r="S1404" i="5"/>
  <c r="S1446" i="5"/>
  <c r="AB1446" i="5"/>
  <c r="T1446" i="5"/>
  <c r="AB1457" i="5"/>
  <c r="T1457" i="5"/>
  <c r="S1457" i="5"/>
  <c r="J1463" i="5"/>
  <c r="J1482" i="5"/>
  <c r="I1482" i="5"/>
  <c r="R1482" i="5"/>
  <c r="H1482" i="5"/>
  <c r="F1487" i="5"/>
  <c r="R1487" i="5"/>
  <c r="H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J1454" i="5"/>
  <c r="I1454" i="5"/>
  <c r="AB1480" i="5"/>
  <c r="T1480" i="5"/>
  <c r="T1482" i="5"/>
  <c r="S1482" i="5"/>
  <c r="AB1482" i="5"/>
  <c r="J1490" i="5"/>
  <c r="I1490" i="5"/>
  <c r="I1504" i="5"/>
  <c r="H1504" i="5"/>
  <c r="F1504" i="5"/>
  <c r="F1507" i="5"/>
  <c r="R1507" i="5"/>
  <c r="AB1508" i="5"/>
  <c r="T1508" i="5"/>
  <c r="T1514" i="5"/>
  <c r="S1514" i="5"/>
  <c r="AB1514" i="5"/>
  <c r="J1522" i="5"/>
  <c r="I1522" i="5"/>
  <c r="AB1626" i="5"/>
  <c r="T1626" i="5"/>
  <c r="S1626" i="5"/>
  <c r="AB1698" i="5"/>
  <c r="T1698" i="5"/>
  <c r="S1698" i="5"/>
  <c r="T2470" i="5"/>
  <c r="AB2470" i="5"/>
  <c r="S2470" i="5"/>
  <c r="J1406" i="5"/>
  <c r="J1414" i="5"/>
  <c r="J1422" i="5"/>
  <c r="AB1423" i="5"/>
  <c r="J1430" i="5"/>
  <c r="AB1431" i="5"/>
  <c r="AB1439" i="5"/>
  <c r="AB1444" i="5"/>
  <c r="T1444" i="5"/>
  <c r="AB1445" i="5"/>
  <c r="H1448" i="5"/>
  <c r="F1448" i="5"/>
  <c r="J1450" i="5"/>
  <c r="I1450" i="5"/>
  <c r="F1467" i="5"/>
  <c r="R1467" i="5"/>
  <c r="AB1476" i="5"/>
  <c r="T1476" i="5"/>
  <c r="AB1477" i="5"/>
  <c r="H1480" i="5"/>
  <c r="F1480" i="5"/>
  <c r="AB1485" i="5"/>
  <c r="T1486" i="5"/>
  <c r="S1486" i="5"/>
  <c r="AB1486" i="5"/>
  <c r="F1511" i="5"/>
  <c r="R1511" i="5"/>
  <c r="AB1512" i="5"/>
  <c r="T1512" i="5"/>
  <c r="AB1517" i="5"/>
  <c r="T1518" i="5"/>
  <c r="S1518" i="5"/>
  <c r="AB151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T1666" i="5"/>
  <c r="S1666" i="5"/>
  <c r="AB1674" i="5"/>
  <c r="T1674" i="5"/>
  <c r="S1674"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J1470" i="5"/>
  <c r="I1470" i="5"/>
  <c r="I1488" i="5"/>
  <c r="H1488" i="5"/>
  <c r="F1488" i="5"/>
  <c r="F1490" i="5"/>
  <c r="F1491" i="5"/>
  <c r="R1491" i="5"/>
  <c r="AB1492" i="5"/>
  <c r="T1492" i="5"/>
  <c r="T1498" i="5"/>
  <c r="S1498" i="5"/>
  <c r="AB1498" i="5"/>
  <c r="J1506" i="5"/>
  <c r="I1506" i="5"/>
  <c r="J1507" i="5"/>
  <c r="I1520" i="5"/>
  <c r="H1520" i="5"/>
  <c r="F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R1766" i="5"/>
  <c r="I1766" i="5"/>
  <c r="J1766" i="5"/>
  <c r="H1766" i="5"/>
  <c r="AB1403" i="5"/>
  <c r="AB1411" i="5"/>
  <c r="AB1419" i="5"/>
  <c r="J1423" i="5"/>
  <c r="AB1427" i="5"/>
  <c r="J1431" i="5"/>
  <c r="AB1435" i="5"/>
  <c r="J1439" i="5"/>
  <c r="R1448" i="5"/>
  <c r="R1449" i="5"/>
  <c r="F1451" i="5"/>
  <c r="R1451" i="5"/>
  <c r="H1454" i="5"/>
  <c r="AB1460" i="5"/>
  <c r="T1460" i="5"/>
  <c r="AB1461" i="5"/>
  <c r="J1466" i="5"/>
  <c r="I1466" i="5"/>
  <c r="I1467" i="5"/>
  <c r="R1480" i="5"/>
  <c r="I1492" i="5"/>
  <c r="H1492" i="5"/>
  <c r="F1492" i="5"/>
  <c r="F1495" i="5"/>
  <c r="R1495" i="5"/>
  <c r="AB1496" i="5"/>
  <c r="T1496" i="5"/>
  <c r="AB1501" i="5"/>
  <c r="T1502" i="5"/>
  <c r="S1502" i="5"/>
  <c r="AB1502" i="5"/>
  <c r="S1508" i="5"/>
  <c r="J1511" i="5"/>
  <c r="I1524" i="5"/>
  <c r="H1524" i="5"/>
  <c r="F1524" i="5"/>
  <c r="F1527" i="5"/>
  <c r="R1527" i="5"/>
  <c r="AB1528" i="5"/>
  <c r="T1528" i="5"/>
  <c r="AB1533" i="5"/>
  <c r="T1534" i="5"/>
  <c r="S1534" i="5"/>
  <c r="AB1534" i="5"/>
  <c r="F1538" i="5"/>
  <c r="F1539" i="5"/>
  <c r="R1539" i="5"/>
  <c r="S1544" i="5"/>
  <c r="AB1619" i="5"/>
  <c r="AB1623" i="5"/>
  <c r="AB1638" i="5"/>
  <c r="T1638" i="5"/>
  <c r="S1638" i="5"/>
  <c r="AB1655" i="5"/>
  <c r="AB1670" i="5"/>
  <c r="T1670" i="5"/>
  <c r="S1670" i="5"/>
  <c r="R1676" i="5"/>
  <c r="J1676" i="5"/>
  <c r="I1676" i="5"/>
  <c r="H1676" i="5"/>
  <c r="AB1687" i="5"/>
  <c r="AB1702" i="5"/>
  <c r="T1702" i="5"/>
  <c r="S1702" i="5"/>
  <c r="AB1719" i="5"/>
  <c r="R1741" i="5"/>
  <c r="J1741" i="5"/>
  <c r="I1741" i="5"/>
  <c r="H1741" i="5"/>
  <c r="F1741" i="5"/>
  <c r="J1768" i="5"/>
  <c r="I1768" i="5"/>
  <c r="H1768" i="5"/>
  <c r="F1768" i="5"/>
  <c r="R1773" i="5"/>
  <c r="J1773" i="5"/>
  <c r="I1773" i="5"/>
  <c r="H1773" i="5"/>
  <c r="F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R1656" i="5"/>
  <c r="J1656" i="5"/>
  <c r="I1656" i="5"/>
  <c r="H1656" i="5"/>
  <c r="AB1682" i="5"/>
  <c r="T1682" i="5"/>
  <c r="S1682" i="5"/>
  <c r="F1704" i="5"/>
  <c r="AB1714" i="5"/>
  <c r="T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R1692" i="5"/>
  <c r="J1692" i="5"/>
  <c r="I1692" i="5"/>
  <c r="H1692" i="5"/>
  <c r="AB1718" i="5"/>
  <c r="T1718" i="5"/>
  <c r="S1718" i="5"/>
  <c r="F1749" i="5"/>
  <c r="R1808" i="5"/>
  <c r="J1808" i="5"/>
  <c r="I1808" i="5"/>
  <c r="H1808" i="5"/>
  <c r="F1808" i="5"/>
  <c r="AB1858" i="5"/>
  <c r="AB1546" i="5"/>
  <c r="I1551" i="5"/>
  <c r="H1551" i="5"/>
  <c r="F1551" i="5"/>
  <c r="AB1552" i="5"/>
  <c r="S1619" i="5"/>
  <c r="S1623" i="5"/>
  <c r="R1632" i="5"/>
  <c r="J1632" i="5"/>
  <c r="I1632" i="5"/>
  <c r="H1632" i="5"/>
  <c r="AB1643" i="5"/>
  <c r="AB1658" i="5"/>
  <c r="T1658" i="5"/>
  <c r="S1658" i="5"/>
  <c r="AB1675" i="5"/>
  <c r="AB1690" i="5"/>
  <c r="T1690" i="5"/>
  <c r="S1690" i="5"/>
  <c r="AB1707" i="5"/>
  <c r="AB1722" i="5"/>
  <c r="T1722" i="5"/>
  <c r="S1722" i="5"/>
  <c r="R1728" i="5"/>
  <c r="J1728" i="5"/>
  <c r="I1728" i="5"/>
  <c r="H1728" i="5"/>
  <c r="T1744" i="5"/>
  <c r="S1744" i="5"/>
  <c r="AB1744" i="5"/>
  <c r="H1749" i="5"/>
  <c r="AB1910" i="5"/>
  <c r="T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T1619" i="5"/>
  <c r="R1621" i="5"/>
  <c r="J1621" i="5"/>
  <c r="T1623" i="5"/>
  <c r="AB1627" i="5"/>
  <c r="AB1630" i="5"/>
  <c r="T1630" i="5"/>
  <c r="S1630" i="5"/>
  <c r="R1636" i="5"/>
  <c r="J1636" i="5"/>
  <c r="I1636" i="5"/>
  <c r="H1636" i="5"/>
  <c r="AB1647" i="5"/>
  <c r="AB1662" i="5"/>
  <c r="T1662" i="5"/>
  <c r="S1662" i="5"/>
  <c r="AB1679" i="5"/>
  <c r="AB1694" i="5"/>
  <c r="T1694" i="5"/>
  <c r="S1694" i="5"/>
  <c r="AB1726" i="5"/>
  <c r="T1726" i="5"/>
  <c r="S1726" i="5"/>
  <c r="R1757" i="5"/>
  <c r="J1757" i="5"/>
  <c r="I1757" i="5"/>
  <c r="H1757" i="5"/>
  <c r="F1757" i="5"/>
  <c r="R1769" i="5"/>
  <c r="J1769" i="5"/>
  <c r="I1769" i="5"/>
  <c r="H1769" i="5"/>
  <c r="F1769" i="5"/>
  <c r="R1891" i="5"/>
  <c r="H1891" i="5"/>
  <c r="J1891" i="5"/>
  <c r="I1891" i="5"/>
  <c r="F1891"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T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T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T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T1902" i="5"/>
  <c r="S1902" i="5"/>
  <c r="T1953"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T1886" i="5"/>
  <c r="S1886" i="5"/>
  <c r="S1738" i="5"/>
  <c r="S1746" i="5"/>
  <c r="F1752" i="5"/>
  <c r="H1758" i="5"/>
  <c r="AB1763" i="5"/>
  <c r="AB1768" i="5"/>
  <c r="T1768" i="5"/>
  <c r="T1820" i="5"/>
  <c r="S1820" i="5"/>
  <c r="R1823" i="5"/>
  <c r="J1823" i="5"/>
  <c r="I1823" i="5"/>
  <c r="H1823" i="5"/>
  <c r="F1823" i="5"/>
  <c r="R1883" i="5"/>
  <c r="H1883" i="5"/>
  <c r="J1883" i="5"/>
  <c r="I1883" i="5"/>
  <c r="F1883" i="5"/>
  <c r="AB2002" i="5"/>
  <c r="AB1749" i="5"/>
  <c r="F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T1844" i="5"/>
  <c r="S1844" i="5"/>
  <c r="AB1844" i="5"/>
  <c r="T1848" i="5"/>
  <c r="S1848" i="5"/>
  <c r="AB1848" i="5"/>
  <c r="T1852" i="5"/>
  <c r="S1852" i="5"/>
  <c r="AB1852" i="5"/>
  <c r="R1911" i="5"/>
  <c r="J1911" i="5"/>
  <c r="H1911" i="5"/>
  <c r="I1911" i="5"/>
  <c r="F1911" i="5"/>
  <c r="R1943" i="5"/>
  <c r="J1943" i="5"/>
  <c r="I1943" i="5"/>
  <c r="H1943" i="5"/>
  <c r="F1943" i="5"/>
  <c r="S1734" i="5"/>
  <c r="S1736" i="5"/>
  <c r="AB1755" i="5"/>
  <c r="AB1760" i="5"/>
  <c r="T1760" i="5"/>
  <c r="J1764" i="5"/>
  <c r="I1764" i="5"/>
  <c r="H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T1845" i="5"/>
  <c r="AB1849" i="5"/>
  <c r="S1849" i="5"/>
  <c r="T1849" i="5"/>
  <c r="AB1894" i="5"/>
  <c r="T1894" i="5"/>
  <c r="S1894" i="5"/>
  <c r="S1812" i="5"/>
  <c r="S1816" i="5"/>
  <c r="J1824" i="5"/>
  <c r="R1836" i="5"/>
  <c r="R1863" i="5"/>
  <c r="J1863" i="5"/>
  <c r="I1863" i="5"/>
  <c r="H1863" i="5"/>
  <c r="AB1865" i="5"/>
  <c r="T1865" i="5"/>
  <c r="S1865" i="5"/>
  <c r="R1907" i="5"/>
  <c r="H1907" i="5"/>
  <c r="J1907" i="5"/>
  <c r="I1907" i="5"/>
  <c r="F1907" i="5"/>
  <c r="R1923" i="5"/>
  <c r="J1923" i="5"/>
  <c r="H1923" i="5"/>
  <c r="I1923" i="5"/>
  <c r="F1923" i="5"/>
  <c r="AB1957" i="5"/>
  <c r="T1957" i="5"/>
  <c r="S195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F2138" i="5"/>
  <c r="R2138" i="5"/>
  <c r="J2138" i="5"/>
  <c r="I2138" i="5"/>
  <c r="H2138" i="5"/>
  <c r="T1763" i="5"/>
  <c r="T1767" i="5"/>
  <c r="T1771" i="5"/>
  <c r="T1775" i="5"/>
  <c r="S1809" i="5"/>
  <c r="AB1816" i="5"/>
  <c r="S1817" i="5"/>
  <c r="AB1821" i="5"/>
  <c r="S1824" i="5"/>
  <c r="T1829" i="5"/>
  <c r="T1836" i="5"/>
  <c r="S1836" i="5"/>
  <c r="AB1836" i="5"/>
  <c r="T1837" i="5"/>
  <c r="AB1841" i="5"/>
  <c r="R1944" i="5"/>
  <c r="J1944" i="5"/>
  <c r="I1944" i="5"/>
  <c r="H1944" i="5"/>
  <c r="F1944" i="5"/>
  <c r="R1995" i="5"/>
  <c r="J1995" i="5"/>
  <c r="I1995" i="5"/>
  <c r="H1995" i="5"/>
  <c r="F1995" i="5"/>
  <c r="AB2021" i="5"/>
  <c r="T2021" i="5"/>
  <c r="S2021" i="5"/>
  <c r="R2084" i="5"/>
  <c r="J2084" i="5"/>
  <c r="I2084" i="5"/>
  <c r="H2084" i="5"/>
  <c r="F2084" i="5"/>
  <c r="F1816" i="5"/>
  <c r="T1817" i="5"/>
  <c r="AB1826" i="5"/>
  <c r="R1843" i="5"/>
  <c r="J1843" i="5"/>
  <c r="R1847" i="5"/>
  <c r="J1847" i="5"/>
  <c r="H1847" i="5"/>
  <c r="R1851" i="5"/>
  <c r="J1851" i="5"/>
  <c r="H1851" i="5"/>
  <c r="AB1854" i="5"/>
  <c r="T1856" i="5"/>
  <c r="S1856" i="5"/>
  <c r="AB1918" i="5"/>
  <c r="T1918" i="5"/>
  <c r="S1918" i="5"/>
  <c r="R1975" i="5"/>
  <c r="J1975" i="5"/>
  <c r="I1975" i="5"/>
  <c r="H1975" i="5"/>
  <c r="F1975" i="5"/>
  <c r="AB2034" i="5"/>
  <c r="AB2083" i="5"/>
  <c r="T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T1930" i="5"/>
  <c r="S1930" i="5"/>
  <c r="AB1977" i="5"/>
  <c r="T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T1914" i="5"/>
  <c r="S1914" i="5"/>
  <c r="T1941" i="5"/>
  <c r="S1941" i="5"/>
  <c r="R1963" i="5"/>
  <c r="J1963" i="5"/>
  <c r="I1963" i="5"/>
  <c r="H1963" i="5"/>
  <c r="F1963" i="5"/>
  <c r="AB1989" i="5"/>
  <c r="T1989" i="5"/>
  <c r="S1989" i="5"/>
  <c r="R2039" i="5"/>
  <c r="J2039" i="5"/>
  <c r="I2039" i="5"/>
  <c r="H2039" i="5"/>
  <c r="F2039" i="5"/>
  <c r="R2097" i="5"/>
  <c r="J2097" i="5"/>
  <c r="H2097" i="5"/>
  <c r="F2097" i="5"/>
  <c r="F2166" i="5"/>
  <c r="R2166" i="5"/>
  <c r="J2166" i="5"/>
  <c r="I2166" i="5"/>
  <c r="H2166" i="5"/>
  <c r="S1876" i="5"/>
  <c r="I1878" i="5"/>
  <c r="F1878" i="5"/>
  <c r="T1881" i="5"/>
  <c r="S1884" i="5"/>
  <c r="I1886" i="5"/>
  <c r="F1886" i="5"/>
  <c r="T1889" i="5"/>
  <c r="S1892" i="5"/>
  <c r="I1894" i="5"/>
  <c r="F1894" i="5"/>
  <c r="T1897" i="5"/>
  <c r="S1900" i="5"/>
  <c r="I1902" i="5"/>
  <c r="F1902" i="5"/>
  <c r="T1905" i="5"/>
  <c r="J1908" i="5"/>
  <c r="J1912" i="5"/>
  <c r="J1916" i="5"/>
  <c r="J1920" i="5"/>
  <c r="T1933" i="5"/>
  <c r="S1933" i="5"/>
  <c r="R1935" i="5"/>
  <c r="J1935" i="5"/>
  <c r="I1935" i="5"/>
  <c r="H1935" i="5"/>
  <c r="AB1942" i="5"/>
  <c r="AB1965" i="5"/>
  <c r="T1965" i="5"/>
  <c r="S1965" i="5"/>
  <c r="AB1978" i="5"/>
  <c r="R1983" i="5"/>
  <c r="J1983" i="5"/>
  <c r="I1983" i="5"/>
  <c r="H1983" i="5"/>
  <c r="AB1997" i="5"/>
  <c r="T1997" i="5"/>
  <c r="S1997" i="5"/>
  <c r="AB2010" i="5"/>
  <c r="R2015" i="5"/>
  <c r="J2015" i="5"/>
  <c r="I2015" i="5"/>
  <c r="H2015" i="5"/>
  <c r="AB2029" i="5"/>
  <c r="T2029" i="5"/>
  <c r="S2029" i="5"/>
  <c r="AB2042" i="5"/>
  <c r="R2047" i="5"/>
  <c r="J2047" i="5"/>
  <c r="I2047" i="5"/>
  <c r="H2047" i="5"/>
  <c r="I2075" i="5"/>
  <c r="H2075" i="5"/>
  <c r="R2075" i="5"/>
  <c r="J2075" i="5"/>
  <c r="F2075" i="5"/>
  <c r="J1884" i="5"/>
  <c r="J1892" i="5"/>
  <c r="J1900" i="5"/>
  <c r="T1908" i="5"/>
  <c r="S1908" i="5"/>
  <c r="T1912" i="5"/>
  <c r="S1912" i="5"/>
  <c r="T1916" i="5"/>
  <c r="S1916" i="5"/>
  <c r="T1920" i="5"/>
  <c r="S1920" i="5"/>
  <c r="T1924" i="5"/>
  <c r="S1924" i="5"/>
  <c r="AB1924" i="5"/>
  <c r="T1945" i="5"/>
  <c r="S1945" i="5"/>
  <c r="R1948" i="5"/>
  <c r="J1948" i="5"/>
  <c r="R1971" i="5"/>
  <c r="J1971" i="5"/>
  <c r="I1971" i="5"/>
  <c r="H1971" i="5"/>
  <c r="AB1985" i="5"/>
  <c r="T1985" i="5"/>
  <c r="S1985" i="5"/>
  <c r="R2003" i="5"/>
  <c r="J2003" i="5"/>
  <c r="I2003" i="5"/>
  <c r="H2003" i="5"/>
  <c r="AB2017" i="5"/>
  <c r="T2017" i="5"/>
  <c r="S2017" i="5"/>
  <c r="J2035" i="5"/>
  <c r="T2049"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T1925" i="5"/>
  <c r="S1925" i="5"/>
  <c r="R1927" i="5"/>
  <c r="J1927" i="5"/>
  <c r="I1927" i="5"/>
  <c r="H1927" i="5"/>
  <c r="R1928" i="5"/>
  <c r="J1928" i="5"/>
  <c r="AB1945" i="5"/>
  <c r="AB1973" i="5"/>
  <c r="T1973" i="5"/>
  <c r="S1973" i="5"/>
  <c r="R1991" i="5"/>
  <c r="J1991" i="5"/>
  <c r="I1991" i="5"/>
  <c r="H1991" i="5"/>
  <c r="AB2005" i="5"/>
  <c r="T2005" i="5"/>
  <c r="S2005" i="5"/>
  <c r="R2023" i="5"/>
  <c r="J2023" i="5"/>
  <c r="I2023" i="5"/>
  <c r="H2023" i="5"/>
  <c r="AB2037" i="5"/>
  <c r="T2037" i="5"/>
  <c r="S2037" i="5"/>
  <c r="I2079" i="5"/>
  <c r="H2079" i="5"/>
  <c r="R2079" i="5"/>
  <c r="J2079" i="5"/>
  <c r="F207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T1937" i="5"/>
  <c r="S1937" i="5"/>
  <c r="R1939" i="5"/>
  <c r="J1939" i="5"/>
  <c r="I1939" i="5"/>
  <c r="H1939" i="5"/>
  <c r="AB1946" i="5"/>
  <c r="AB1961" i="5"/>
  <c r="T1961" i="5"/>
  <c r="S1961" i="5"/>
  <c r="AB1974" i="5"/>
  <c r="R1979" i="5"/>
  <c r="J1979" i="5"/>
  <c r="I1979" i="5"/>
  <c r="H1979" i="5"/>
  <c r="AB1993" i="5"/>
  <c r="T1993" i="5"/>
  <c r="S1993" i="5"/>
  <c r="AB2006" i="5"/>
  <c r="R2011" i="5"/>
  <c r="AB2025" i="5"/>
  <c r="T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R1999" i="5"/>
  <c r="J1999" i="5"/>
  <c r="I1999" i="5"/>
  <c r="H1999" i="5"/>
  <c r="AB2013" i="5"/>
  <c r="T2013" i="5"/>
  <c r="S2013" i="5"/>
  <c r="F2015"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T1929" i="5"/>
  <c r="S1929" i="5"/>
  <c r="R1932" i="5"/>
  <c r="J1932" i="5"/>
  <c r="AB1938" i="5"/>
  <c r="S1942" i="5"/>
  <c r="F1948" i="5"/>
  <c r="AB1949" i="5"/>
  <c r="AB1951" i="5"/>
  <c r="AB1969" i="5"/>
  <c r="T1969" i="5"/>
  <c r="S1969" i="5"/>
  <c r="F1971" i="5"/>
  <c r="AB1982" i="5"/>
  <c r="R1987" i="5"/>
  <c r="J1987" i="5"/>
  <c r="I1987" i="5"/>
  <c r="H1987" i="5"/>
  <c r="AB2001" i="5"/>
  <c r="T2001" i="5"/>
  <c r="S2001" i="5"/>
  <c r="F2003" i="5"/>
  <c r="AB2014" i="5"/>
  <c r="R2019" i="5"/>
  <c r="J2019" i="5"/>
  <c r="I2019" i="5"/>
  <c r="H2019" i="5"/>
  <c r="AB2033" i="5"/>
  <c r="T2033" i="5"/>
  <c r="S2033" i="5"/>
  <c r="F2035" i="5"/>
  <c r="AB2046" i="5"/>
  <c r="S2054" i="5"/>
  <c r="S2062" i="5"/>
  <c r="R2072" i="5"/>
  <c r="J2072" i="5"/>
  <c r="I2072" i="5"/>
  <c r="H2072" i="5"/>
  <c r="T2082" i="5"/>
  <c r="AB2082" i="5"/>
  <c r="S2082" i="5"/>
  <c r="R2093" i="5"/>
  <c r="J2093" i="5"/>
  <c r="H2093" i="5"/>
  <c r="F2093"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R2152" i="5"/>
  <c r="J2152" i="5"/>
  <c r="I2152" i="5"/>
  <c r="H2152" i="5"/>
  <c r="F2152" i="5"/>
  <c r="AB2182" i="5"/>
  <c r="T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R2085" i="5"/>
  <c r="F2134" i="5"/>
  <c r="R2134" i="5"/>
  <c r="J2134" i="5"/>
  <c r="I2134" i="5"/>
  <c r="H2182" i="5"/>
  <c r="F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R2053" i="5"/>
  <c r="R2061" i="5"/>
  <c r="R2081" i="5"/>
  <c r="AB2086" i="5"/>
  <c r="T2087" i="5"/>
  <c r="T2170" i="5"/>
  <c r="S2170" i="5"/>
  <c r="AB2170" i="5"/>
  <c r="R2188" i="5"/>
  <c r="J2188" i="5"/>
  <c r="I2188" i="5"/>
  <c r="H2188" i="5"/>
  <c r="F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R2170" i="5"/>
  <c r="J2170" i="5"/>
  <c r="I2170" i="5"/>
  <c r="H2170" i="5"/>
  <c r="T2174" i="5"/>
  <c r="S2174" i="5"/>
  <c r="AB2174" i="5"/>
  <c r="S2217" i="5"/>
  <c r="AB2217" i="5"/>
  <c r="T2217" i="5"/>
  <c r="R2268" i="5"/>
  <c r="J2268" i="5"/>
  <c r="H2268" i="5"/>
  <c r="F2268" i="5"/>
  <c r="I2268" i="5"/>
  <c r="AB2051" i="5"/>
  <c r="T2051" i="5"/>
  <c r="AB2059" i="5"/>
  <c r="T2059" i="5"/>
  <c r="AB2067" i="5"/>
  <c r="T2067" i="5"/>
  <c r="AB2075" i="5"/>
  <c r="T2075" i="5"/>
  <c r="R2153" i="5"/>
  <c r="J2153" i="5"/>
  <c r="I2153" i="5"/>
  <c r="H2153" i="5"/>
  <c r="F2153" i="5"/>
  <c r="I2193" i="5"/>
  <c r="R2193" i="5"/>
  <c r="J2193" i="5"/>
  <c r="H2193" i="5"/>
  <c r="F2193" i="5"/>
  <c r="J2117" i="5"/>
  <c r="F2125" i="5"/>
  <c r="T2126" i="5"/>
  <c r="S2126" i="5"/>
  <c r="AB2126" i="5"/>
  <c r="R2128" i="5"/>
  <c r="J2128" i="5"/>
  <c r="I2128" i="5"/>
  <c r="H2128" i="5"/>
  <c r="J2130" i="5"/>
  <c r="F2142" i="5"/>
  <c r="F2145" i="5"/>
  <c r="T2146" i="5"/>
  <c r="S2146" i="5"/>
  <c r="J2157" i="5"/>
  <c r="J2162" i="5"/>
  <c r="F2174" i="5"/>
  <c r="AB2178" i="5"/>
  <c r="T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T2150" i="5"/>
  <c r="S2150" i="5"/>
  <c r="S2167" i="5"/>
  <c r="H2174" i="5"/>
  <c r="H2178" i="5"/>
  <c r="F2178" i="5"/>
  <c r="S2179" i="5"/>
  <c r="I2209" i="5"/>
  <c r="R2209" i="5"/>
  <c r="J2209" i="5"/>
  <c r="H2209" i="5"/>
  <c r="F2209" i="5"/>
  <c r="R2274" i="5"/>
  <c r="I2274" i="5"/>
  <c r="H2274" i="5"/>
  <c r="F2274" i="5"/>
  <c r="J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T2158" i="5"/>
  <c r="S2158" i="5"/>
  <c r="AB2163" i="5"/>
  <c r="AB2168" i="5"/>
  <c r="R2169" i="5"/>
  <c r="J2169" i="5"/>
  <c r="J2174" i="5"/>
  <c r="J2178" i="5"/>
  <c r="AB2183" i="5"/>
  <c r="H2190" i="5"/>
  <c r="F2190" i="5"/>
  <c r="S2193" i="5"/>
  <c r="AB2193" i="5"/>
  <c r="T2196" i="5"/>
  <c r="S2204" i="5"/>
  <c r="AB2220" i="5"/>
  <c r="AB2242" i="5"/>
  <c r="AB2281" i="5"/>
  <c r="S2312" i="5"/>
  <c r="T2312" i="5"/>
  <c r="AB2312" i="5"/>
  <c r="T2130" i="5"/>
  <c r="S2130" i="5"/>
  <c r="AB2135" i="5"/>
  <c r="AB2140" i="5"/>
  <c r="R2141" i="5"/>
  <c r="J2141" i="5"/>
  <c r="F2158" i="5"/>
  <c r="T2162" i="5"/>
  <c r="S2162" i="5"/>
  <c r="AB2167" i="5"/>
  <c r="AB2172" i="5"/>
  <c r="R2173" i="5"/>
  <c r="AB2186" i="5"/>
  <c r="T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T2255" i="5"/>
  <c r="S2255" i="5"/>
  <c r="AB2259" i="5"/>
  <c r="T2259" i="5"/>
  <c r="S2259" i="5"/>
  <c r="AB2266" i="5"/>
  <c r="AB2270" i="5"/>
  <c r="AB2304" i="5"/>
  <c r="AB2120" i="5"/>
  <c r="R2125" i="5"/>
  <c r="J2125" i="5"/>
  <c r="F2130" i="5"/>
  <c r="T2134" i="5"/>
  <c r="S2134" i="5"/>
  <c r="AB2139" i="5"/>
  <c r="AB2144" i="5"/>
  <c r="R2145" i="5"/>
  <c r="J2145" i="5"/>
  <c r="F2162" i="5"/>
  <c r="T2166"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T2276" i="5"/>
  <c r="S2276" i="5"/>
  <c r="R2285" i="5"/>
  <c r="J2285" i="5"/>
  <c r="I2285" i="5"/>
  <c r="H2285" i="5"/>
  <c r="F2285" i="5"/>
  <c r="J2177" i="5"/>
  <c r="J2185" i="5"/>
  <c r="J2189" i="5"/>
  <c r="AB2199" i="5"/>
  <c r="T2199" i="5"/>
  <c r="AB2207" i="5"/>
  <c r="T2207" i="5"/>
  <c r="H2207" i="5"/>
  <c r="AB2215" i="5"/>
  <c r="T2215" i="5"/>
  <c r="AB2223" i="5"/>
  <c r="T2223" i="5"/>
  <c r="AB2228" i="5"/>
  <c r="AB2251" i="5"/>
  <c r="T2251" i="5"/>
  <c r="F2256" i="5"/>
  <c r="AB2262" i="5"/>
  <c r="T2303" i="5"/>
  <c r="AB2303" i="5"/>
  <c r="S2303" i="5"/>
  <c r="J2354" i="5"/>
  <c r="R2354" i="5"/>
  <c r="I2354" i="5"/>
  <c r="H2354" i="5"/>
  <c r="F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T2231" i="5"/>
  <c r="AB2243" i="5"/>
  <c r="T2243" i="5"/>
  <c r="AB2254" i="5"/>
  <c r="R2260" i="5"/>
  <c r="J2260" i="5"/>
  <c r="I2260" i="5"/>
  <c r="AB2269" i="5"/>
  <c r="AB2285" i="5"/>
  <c r="R2295" i="5"/>
  <c r="J2295" i="5"/>
  <c r="I2295" i="5"/>
  <c r="H2295" i="5"/>
  <c r="F2299" i="5"/>
  <c r="R2299" i="5"/>
  <c r="J2299" i="5"/>
  <c r="I2299" i="5"/>
  <c r="R2307" i="5"/>
  <c r="T2225" i="5"/>
  <c r="S2225" i="5"/>
  <c r="AB2239" i="5"/>
  <c r="T2239" i="5"/>
  <c r="AB2250" i="5"/>
  <c r="R2256" i="5"/>
  <c r="J2256" i="5"/>
  <c r="I2256" i="5"/>
  <c r="R2286" i="5"/>
  <c r="H2286" i="5"/>
  <c r="F2286" i="5"/>
  <c r="J2317" i="5"/>
  <c r="AB2344" i="5"/>
  <c r="T2344" i="5"/>
  <c r="S2344" i="5"/>
  <c r="F2368" i="5"/>
  <c r="R2368" i="5"/>
  <c r="J2368" i="5"/>
  <c r="I2368" i="5"/>
  <c r="H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AB2267" i="5"/>
  <c r="T2267" i="5"/>
  <c r="I2280" i="5"/>
  <c r="F2280" i="5"/>
  <c r="R2280" i="5"/>
  <c r="J2280" i="5"/>
  <c r="T2311" i="5"/>
  <c r="AB2311" i="5"/>
  <c r="S2311" i="5"/>
  <c r="R2341" i="5"/>
  <c r="J2341" i="5"/>
  <c r="I2341" i="5"/>
  <c r="F2341" i="5"/>
  <c r="H2341" i="5"/>
  <c r="J2348" i="5"/>
  <c r="I2348" i="5"/>
  <c r="H2348" i="5"/>
  <c r="R2348" i="5"/>
  <c r="F2348" i="5"/>
  <c r="AB2263" i="5"/>
  <c r="T2263" i="5"/>
  <c r="R2277" i="5"/>
  <c r="J2277" i="5"/>
  <c r="H2277" i="5"/>
  <c r="I2288" i="5"/>
  <c r="R2288" i="5"/>
  <c r="J2288" i="5"/>
  <c r="H2288" i="5"/>
  <c r="S2304" i="5"/>
  <c r="T2304" i="5"/>
  <c r="I2320" i="5"/>
  <c r="H2320" i="5"/>
  <c r="F2320" i="5"/>
  <c r="R2320" i="5"/>
  <c r="J2320" i="5"/>
  <c r="I2229" i="5"/>
  <c r="I2233" i="5"/>
  <c r="I2237" i="5"/>
  <c r="J2273" i="5"/>
  <c r="T2278" i="5"/>
  <c r="AB2278" i="5"/>
  <c r="H2282" i="5"/>
  <c r="F2303" i="5"/>
  <c r="R2305" i="5"/>
  <c r="I2305" i="5"/>
  <c r="AB2315" i="5"/>
  <c r="AB2320" i="5"/>
  <c r="S2320" i="5"/>
  <c r="AB2328" i="5"/>
  <c r="AB2332" i="5"/>
  <c r="T2332" i="5"/>
  <c r="J2340" i="5"/>
  <c r="I2340" i="5"/>
  <c r="H2340" i="5"/>
  <c r="I2308" i="5"/>
  <c r="F2308" i="5"/>
  <c r="R2313" i="5"/>
  <c r="I2313" i="5"/>
  <c r="T2323" i="5"/>
  <c r="AB2323" i="5"/>
  <c r="AB2366" i="5"/>
  <c r="S2366" i="5"/>
  <c r="S2271" i="5"/>
  <c r="S2273" i="5"/>
  <c r="T2279" i="5"/>
  <c r="S2284" i="5"/>
  <c r="R2306" i="5"/>
  <c r="I2306" i="5"/>
  <c r="T2319" i="5"/>
  <c r="S2319" i="5"/>
  <c r="AB2348" i="5"/>
  <c r="T2348" i="5"/>
  <c r="F2360" i="5"/>
  <c r="R2360" i="5"/>
  <c r="J2360" i="5"/>
  <c r="I2360" i="5"/>
  <c r="H2360" i="5"/>
  <c r="J2374" i="5"/>
  <c r="H2374" i="5"/>
  <c r="R2374" i="5"/>
  <c r="I2374" i="5"/>
  <c r="F2374" i="5"/>
  <c r="AB2411" i="5"/>
  <c r="T2411" i="5"/>
  <c r="S2411" i="5"/>
  <c r="AB2424" i="5"/>
  <c r="S2237" i="5"/>
  <c r="S2241" i="5"/>
  <c r="S2245" i="5"/>
  <c r="S2249" i="5"/>
  <c r="S2253" i="5"/>
  <c r="S2257" i="5"/>
  <c r="S2261" i="5"/>
  <c r="S2265" i="5"/>
  <c r="R2282" i="5"/>
  <c r="S2287" i="5"/>
  <c r="R2297" i="5"/>
  <c r="I2297" i="5"/>
  <c r="F2306" i="5"/>
  <c r="R2309" i="5"/>
  <c r="I2309" i="5"/>
  <c r="H2309" i="5"/>
  <c r="F2313" i="5"/>
  <c r="R2314" i="5"/>
  <c r="I2314" i="5"/>
  <c r="AB2331" i="5"/>
  <c r="T2331" i="5"/>
  <c r="R2337" i="5"/>
  <c r="J2337" i="5"/>
  <c r="I2337" i="5"/>
  <c r="S2388" i="5"/>
  <c r="T2388" i="5"/>
  <c r="S2268" i="5"/>
  <c r="S2275" i="5"/>
  <c r="S2282" i="5"/>
  <c r="T2287" i="5"/>
  <c r="R2302" i="5"/>
  <c r="H2302" i="5"/>
  <c r="H2313" i="5"/>
  <c r="F2314" i="5"/>
  <c r="AB2340" i="5"/>
  <c r="T2340" i="5"/>
  <c r="S2340" i="5"/>
  <c r="AB2343" i="5"/>
  <c r="T2366" i="5"/>
  <c r="AB2383" i="5"/>
  <c r="S2383" i="5"/>
  <c r="T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T2336" i="5"/>
  <c r="AB2347" i="5"/>
  <c r="AB2353" i="5"/>
  <c r="T2353" i="5"/>
  <c r="S2359" i="5"/>
  <c r="AB2359" i="5"/>
  <c r="S2364" i="5"/>
  <c r="AB2364" i="5"/>
  <c r="S2375" i="5"/>
  <c r="AB2375" i="5"/>
  <c r="T2382" i="5"/>
  <c r="AB2382" i="5"/>
  <c r="S2382" i="5"/>
  <c r="F2437" i="5"/>
  <c r="J2437" i="5"/>
  <c r="I2437" i="5"/>
  <c r="H2437" i="5"/>
  <c r="R2437" i="5"/>
  <c r="AB2327" i="5"/>
  <c r="T2327" i="5"/>
  <c r="AB2335" i="5"/>
  <c r="R2345" i="5"/>
  <c r="J2345" i="5"/>
  <c r="I2345" i="5"/>
  <c r="AB2352" i="5"/>
  <c r="AB2358" i="5"/>
  <c r="S2358" i="5"/>
  <c r="J2366" i="5"/>
  <c r="H2366" i="5"/>
  <c r="R2366" i="5"/>
  <c r="I2366" i="5"/>
  <c r="AB2374" i="5"/>
  <c r="S2374" i="5"/>
  <c r="T2394" i="5"/>
  <c r="AB2394" i="5"/>
  <c r="S2394" i="5"/>
  <c r="R2400" i="5"/>
  <c r="J2400" i="5"/>
  <c r="I2400" i="5"/>
  <c r="H2400" i="5"/>
  <c r="F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T2390" i="5"/>
  <c r="AB2390" i="5"/>
  <c r="S2390" i="5"/>
  <c r="F2394" i="5"/>
  <c r="R2394" i="5"/>
  <c r="J2394" i="5"/>
  <c r="I2394" i="5"/>
  <c r="H2394" i="5"/>
  <c r="AB2416" i="5"/>
  <c r="T2380" i="5"/>
  <c r="AB2404" i="5"/>
  <c r="R2420" i="5"/>
  <c r="J2420" i="5"/>
  <c r="I2420" i="5"/>
  <c r="H2420" i="5"/>
  <c r="F2420" i="5"/>
  <c r="R2445" i="5"/>
  <c r="J2445" i="5"/>
  <c r="I2445" i="5"/>
  <c r="H2445" i="5"/>
  <c r="F2445" i="5"/>
  <c r="J2460" i="5"/>
  <c r="I2460" i="5"/>
  <c r="R2460" i="5"/>
  <c r="H2460" i="5"/>
  <c r="F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R2401" i="5"/>
  <c r="J2401" i="5"/>
  <c r="I2401" i="5"/>
  <c r="H2401" i="5"/>
  <c r="F2401" i="5"/>
  <c r="R2408" i="5"/>
  <c r="J2408" i="5"/>
  <c r="I2408" i="5"/>
  <c r="H2408" i="5"/>
  <c r="F2408" i="5"/>
  <c r="F2412" i="5"/>
  <c r="R2413" i="5"/>
  <c r="J2413" i="5"/>
  <c r="I2413" i="5"/>
  <c r="F2413" i="5"/>
  <c r="AB2423" i="5"/>
  <c r="T2423" i="5"/>
  <c r="S2423" i="5"/>
  <c r="J2449" i="5"/>
  <c r="I2449" i="5"/>
  <c r="H2449" i="5"/>
  <c r="F2449" i="5"/>
  <c r="R2449" i="5"/>
  <c r="J2356" i="5"/>
  <c r="T2360" i="5"/>
  <c r="T2363" i="5"/>
  <c r="H2365" i="5"/>
  <c r="F2365" i="5"/>
  <c r="T2368" i="5"/>
  <c r="T2371" i="5"/>
  <c r="H2373" i="5"/>
  <c r="F2373" i="5"/>
  <c r="T2376" i="5"/>
  <c r="T2379" i="5"/>
  <c r="S2386" i="5"/>
  <c r="S2387" i="5"/>
  <c r="R2389" i="5"/>
  <c r="I2389" i="5"/>
  <c r="H2389" i="5"/>
  <c r="F2389" i="5"/>
  <c r="AB2392" i="5"/>
  <c r="S2398" i="5"/>
  <c r="R2421" i="5"/>
  <c r="J2421" i="5"/>
  <c r="I2421" i="5"/>
  <c r="H2421" i="5"/>
  <c r="F2421" i="5"/>
  <c r="AB2455" i="5"/>
  <c r="T2455" i="5"/>
  <c r="S2455" i="5"/>
  <c r="H2475" i="5"/>
  <c r="R2475" i="5"/>
  <c r="J2475" i="5"/>
  <c r="F2475" i="5"/>
  <c r="T2479" i="5"/>
  <c r="S2479" i="5"/>
  <c r="AB2479" i="5"/>
  <c r="T2402" i="5"/>
  <c r="S2402" i="5"/>
  <c r="AB2407" i="5"/>
  <c r="AB2408" i="5"/>
  <c r="AB2415" i="5"/>
  <c r="T2415" i="5"/>
  <c r="R2425" i="5"/>
  <c r="J2425" i="5"/>
  <c r="I2425" i="5"/>
  <c r="AB2444" i="5"/>
  <c r="T2444" i="5"/>
  <c r="S2444" i="5"/>
  <c r="AB2468" i="5"/>
  <c r="T2468" i="5"/>
  <c r="S2468" i="5"/>
  <c r="R2473" i="5"/>
  <c r="I2473" i="5"/>
  <c r="H2473" i="5"/>
  <c r="F2473" i="5"/>
  <c r="T2406" i="5"/>
  <c r="S2406" i="5"/>
  <c r="AB2420" i="5"/>
  <c r="AB2427" i="5"/>
  <c r="T2427" i="5"/>
  <c r="S2453" i="5"/>
  <c r="AB2453" i="5"/>
  <c r="T2453" i="5"/>
  <c r="J2456" i="5"/>
  <c r="I2456" i="5"/>
  <c r="R2456" i="5"/>
  <c r="H2456" i="5"/>
  <c r="J2476" i="5"/>
  <c r="I2476" i="5"/>
  <c r="R2476" i="5"/>
  <c r="H2476" i="5"/>
  <c r="F2476" i="5"/>
  <c r="AB2487" i="5"/>
  <c r="T2487" i="5"/>
  <c r="S2487" i="5"/>
  <c r="T2496" i="5"/>
  <c r="S2496" i="5"/>
  <c r="F2382" i="5"/>
  <c r="F2390" i="5"/>
  <c r="AB2432" i="5"/>
  <c r="F2456" i="5"/>
  <c r="H2482" i="5"/>
  <c r="I2482" i="5"/>
  <c r="F2482" i="5"/>
  <c r="R2482" i="5"/>
  <c r="J2482" i="5"/>
  <c r="AB2391" i="5"/>
  <c r="T2391" i="5"/>
  <c r="AB2412" i="5"/>
  <c r="AB2419" i="5"/>
  <c r="T2419" i="5"/>
  <c r="R2429" i="5"/>
  <c r="J2429" i="5"/>
  <c r="I2429" i="5"/>
  <c r="S2437" i="5"/>
  <c r="AB2437" i="5"/>
  <c r="H2447" i="5"/>
  <c r="R2447" i="5"/>
  <c r="J2447" i="5"/>
  <c r="F2447" i="5"/>
  <c r="T2485" i="5"/>
  <c r="AB2485" i="5"/>
  <c r="S2485" i="5"/>
  <c r="AB2431" i="5"/>
  <c r="T2431" i="5"/>
  <c r="J2436" i="5"/>
  <c r="R2436" i="5"/>
  <c r="I2436" i="5"/>
  <c r="H2436" i="5"/>
  <c r="S2441" i="5"/>
  <c r="T2441" i="5"/>
  <c r="AB2441" i="5"/>
  <c r="J2502" i="5"/>
  <c r="I2502" i="5"/>
  <c r="H2502" i="5"/>
  <c r="R2502" i="5"/>
  <c r="F2502" i="5"/>
  <c r="T2435" i="5"/>
  <c r="J2464" i="5"/>
  <c r="I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B22" i="6"/>
  <c r="F2442" i="5"/>
  <c r="J2442" i="5"/>
  <c r="I2442" i="5"/>
  <c r="H2442" i="5"/>
  <c r="AB2460" i="5"/>
  <c r="F2497" i="5"/>
  <c r="R2497" i="5"/>
  <c r="J2497" i="5"/>
  <c r="I2497" i="5"/>
  <c r="H2497" i="5"/>
  <c r="T2501" i="5"/>
  <c r="S2501" i="5"/>
  <c r="H2464" i="5"/>
  <c r="J2472" i="5"/>
  <c r="I2472" i="5"/>
  <c r="S2476" i="5"/>
  <c r="AB2486" i="5"/>
  <c r="T2486" i="5"/>
  <c r="S2486" i="5"/>
  <c r="T2489" i="5"/>
  <c r="S2489" i="5"/>
  <c r="F2501" i="5"/>
  <c r="R2501" i="5"/>
  <c r="J2501" i="5"/>
  <c r="I2501" i="5"/>
  <c r="H2501" i="5"/>
  <c r="AB2433" i="5"/>
  <c r="H2438" i="5"/>
  <c r="I2453" i="5"/>
  <c r="H2453" i="5"/>
  <c r="F2453" i="5"/>
  <c r="F2462" i="5"/>
  <c r="R2462" i="5"/>
  <c r="J2462" i="5"/>
  <c r="I2462" i="5"/>
  <c r="H2462" i="5"/>
  <c r="R2464" i="5"/>
  <c r="R2465" i="5"/>
  <c r="I2465" i="5"/>
  <c r="H2465" i="5"/>
  <c r="F2465" i="5"/>
  <c r="F2472" i="5"/>
  <c r="T2476" i="5"/>
  <c r="J2483" i="5"/>
  <c r="I2483" i="5"/>
  <c r="R2483" i="5"/>
  <c r="H2483" i="5"/>
  <c r="F2483" i="5"/>
  <c r="F2489" i="5"/>
  <c r="I2489" i="5"/>
  <c r="H2489" i="5"/>
  <c r="R2489" i="5"/>
  <c r="J2489" i="5"/>
  <c r="J2494" i="5"/>
  <c r="I2494" i="5"/>
  <c r="H2494" i="5"/>
  <c r="AB2443" i="5"/>
  <c r="S2443" i="5"/>
  <c r="S2450" i="5"/>
  <c r="S2452" i="5"/>
  <c r="J2461" i="5"/>
  <c r="J2469" i="5"/>
  <c r="T2495" i="5"/>
  <c r="S2495" i="5"/>
  <c r="T2499" i="5"/>
  <c r="S2499" i="5"/>
  <c r="T2503" i="5"/>
  <c r="S2503" i="5"/>
  <c r="G15" i="6"/>
  <c r="H15" i="6" s="1"/>
  <c r="B20" i="6"/>
  <c r="G20" i="6" s="1"/>
  <c r="AB2447" i="5"/>
  <c r="S2447" i="5"/>
  <c r="F2458" i="5"/>
  <c r="AB2458" i="5"/>
  <c r="F2466" i="5"/>
  <c r="AB2466" i="5"/>
  <c r="F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F2481" i="5"/>
  <c r="R2492" i="5"/>
  <c r="J2492" i="5"/>
  <c r="S2504" i="5"/>
  <c r="S2477" i="5"/>
  <c r="AB2482" i="5"/>
  <c r="T2482" i="5"/>
  <c r="T2504" i="5"/>
  <c r="B19" i="6"/>
  <c r="B44" i="6" s="1"/>
  <c r="G44" i="6" s="1"/>
  <c r="A3" i="2"/>
  <c r="A43" i="2"/>
  <c r="A46" i="2"/>
  <c r="B19" i="4"/>
  <c r="J2" i="5"/>
  <c r="C29" i="3"/>
  <c r="A56" i="2"/>
  <c r="C27" i="3"/>
  <c r="C23" i="3"/>
  <c r="A54" i="2"/>
  <c r="J14" i="6"/>
  <c r="I46" i="6"/>
  <c r="J26" i="6"/>
  <c r="L65" i="6"/>
  <c r="A65" i="2"/>
  <c r="I4" i="4"/>
  <c r="A66" i="2"/>
  <c r="J27" i="6"/>
  <c r="J55" i="6"/>
  <c r="A31" i="2"/>
  <c r="C10" i="3"/>
  <c r="A16" i="2"/>
  <c r="B7" i="3"/>
  <c r="B14" i="4"/>
  <c r="J29" i="6"/>
  <c r="I58" i="6"/>
  <c r="I22" i="6"/>
  <c r="L68" i="6"/>
  <c r="A44" i="2"/>
  <c r="B20" i="3"/>
  <c r="B74" i="4"/>
  <c r="A53" i="6" s="1"/>
  <c r="I6" i="6"/>
  <c r="J34" i="6"/>
  <c r="D1" i="6"/>
  <c r="I24" i="6"/>
  <c r="I65" i="6"/>
  <c r="I14" i="6"/>
  <c r="J44" i="6"/>
  <c r="B56" i="1"/>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R2165" i="5"/>
  <c r="I1967" i="5"/>
  <c r="J2069" i="5"/>
  <c r="I2069" i="5"/>
  <c r="J1967" i="5"/>
  <c r="I987" i="5"/>
  <c r="H650" i="5"/>
  <c r="R2044" i="5"/>
  <c r="R1967" i="5"/>
  <c r="F290" i="5"/>
  <c r="H987" i="5"/>
  <c r="H1959" i="5"/>
  <c r="R987" i="5"/>
  <c r="R2069" i="5"/>
  <c r="I1959" i="5"/>
  <c r="H2069" i="5"/>
  <c r="J1959" i="5"/>
  <c r="R1959" i="5"/>
  <c r="I678" i="5"/>
  <c r="H678" i="5"/>
  <c r="J987" i="5"/>
  <c r="S606" i="5"/>
  <c r="S610" i="5"/>
  <c r="S598" i="5"/>
  <c r="S532" i="5"/>
  <c r="S356" i="5"/>
  <c r="S343" i="5"/>
  <c r="S315" i="5"/>
  <c r="S357" i="5"/>
  <c r="S383" i="5"/>
  <c r="B32" i="6"/>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T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T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H1317" i="5"/>
  <c r="I979" i="5"/>
  <c r="F888" i="5"/>
  <c r="R730"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T87" i="5"/>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T71" i="5"/>
  <c r="I7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T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B39" i="6"/>
  <c r="G39" i="6" s="1"/>
  <c r="F24" i="6"/>
  <c r="F34" i="6" s="1"/>
  <c r="H34" i="6" s="1"/>
  <c r="D34" i="6" s="1"/>
  <c r="G32" i="6"/>
  <c r="B49" i="6"/>
  <c r="G49" i="6" s="1"/>
  <c r="B34" i="6"/>
  <c r="G34" i="6" s="1"/>
  <c r="B29" i="6"/>
  <c r="G29" i="6" s="1"/>
  <c r="B24" i="6"/>
  <c r="G24" i="6" s="1"/>
  <c r="H24" i="6" s="1"/>
  <c r="G19" i="6"/>
  <c r="H19" i="6" s="1"/>
  <c r="D19" i="6" s="1"/>
  <c r="F2426" i="5"/>
  <c r="R2426" i="5"/>
  <c r="J2426" i="5"/>
  <c r="I2426" i="5"/>
  <c r="H2426" i="5"/>
  <c r="F2446" i="5"/>
  <c r="H2446" i="5"/>
  <c r="J2446" i="5"/>
  <c r="I2446" i="5"/>
  <c r="R2446" i="5"/>
  <c r="G22" i="6"/>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5" i="6"/>
  <c r="G45" i="6" s="1"/>
  <c r="H2439" i="5"/>
  <c r="F2439" i="5"/>
  <c r="R2439" i="5"/>
  <c r="J2439" i="5"/>
  <c r="I2439" i="5"/>
  <c r="F2414" i="5"/>
  <c r="R2414" i="5"/>
  <c r="J2414" i="5"/>
  <c r="I2414" i="5"/>
  <c r="H2414" i="5"/>
  <c r="J2448" i="5"/>
  <c r="F2448" i="5"/>
  <c r="I2448" i="5"/>
  <c r="H2448" i="5"/>
  <c r="R2448" i="5"/>
  <c r="B27" i="6"/>
  <c r="G27" i="6" s="1"/>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X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T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T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H44" i="6" s="1"/>
  <c r="F39" i="6"/>
  <c r="H39" i="6" s="1"/>
  <c r="D39" i="6" s="1"/>
  <c r="F65" i="6"/>
  <c r="F29" i="6"/>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597" i="5"/>
  <c r="S599" i="5"/>
  <c r="S611" i="5"/>
  <c r="S601" i="5"/>
  <c r="X232" i="5"/>
  <c r="S600" i="5"/>
  <c r="S382" i="5"/>
  <c r="X300" i="5"/>
  <c r="S533" i="5"/>
  <c r="S355" i="5"/>
  <c r="S602" i="5"/>
  <c r="S603" i="5"/>
  <c r="S605" i="5"/>
  <c r="S607" i="5"/>
  <c r="S314" i="5"/>
  <c r="X196" i="5"/>
  <c r="AB12" i="5"/>
  <c r="AB9" i="5"/>
  <c r="AB10" i="5"/>
  <c r="AB14" i="5"/>
  <c r="AB17" i="5"/>
  <c r="AB16" i="5"/>
  <c r="AB8" i="5"/>
  <c r="AB13" i="5"/>
  <c r="AB15" i="5"/>
  <c r="AB11" i="5"/>
  <c r="AB7" i="5"/>
  <c r="B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6" i="5"/>
  <c r="I16" i="5"/>
  <c r="H16" i="5"/>
  <c r="J16" i="5"/>
  <c r="F16" i="5"/>
  <c r="I10" i="5"/>
  <c r="R10" i="5"/>
  <c r="H10" i="5"/>
  <c r="H13" i="5"/>
  <c r="R13" i="5"/>
  <c r="J13" i="5"/>
  <c r="I13" i="5"/>
  <c r="F13" i="5"/>
  <c r="H7" i="5"/>
  <c r="R7" i="5"/>
  <c r="F7" i="5"/>
  <c r="I7" i="5"/>
  <c r="J7" i="5"/>
  <c r="H17" i="5"/>
  <c r="I17" i="5"/>
  <c r="J17" i="5"/>
  <c r="R17" i="5"/>
  <c r="F17" i="5"/>
  <c r="I12" i="5"/>
  <c r="J12" i="5"/>
  <c r="R12" i="5"/>
  <c r="F12" i="5"/>
  <c r="H12" i="5"/>
  <c r="H9" i="5"/>
  <c r="I9" i="5"/>
  <c r="R9" i="5"/>
  <c r="F9" i="5"/>
  <c r="H8" i="5"/>
  <c r="J8" i="5"/>
  <c r="H15" i="5"/>
  <c r="J15" i="5"/>
  <c r="I15" i="5"/>
  <c r="F15" i="5"/>
  <c r="R15" i="5"/>
  <c r="H11" i="5"/>
  <c r="R11" i="5"/>
  <c r="J11" i="5"/>
  <c r="I11" i="5"/>
  <c r="I14" i="5"/>
  <c r="R14" i="5"/>
  <c r="J14" i="5"/>
  <c r="H14" i="5"/>
  <c r="F14" i="5"/>
  <c r="T15" i="5"/>
  <c r="T16" i="5"/>
  <c r="T13" i="5"/>
  <c r="T17" i="5"/>
  <c r="T14" i="5"/>
  <c r="T12" i="5"/>
  <c r="S17" i="5"/>
  <c r="S12" i="5"/>
  <c r="S16" i="5"/>
  <c r="S15" i="5"/>
  <c r="S13" i="5"/>
  <c r="S14" i="5"/>
  <c r="T11" i="5"/>
  <c r="T8" i="5"/>
  <c r="T7" i="5"/>
  <c r="G64" i="6" a="1"/>
  <c r="E4" i="5" l="1"/>
  <c r="A55" i="2"/>
  <c r="A20" i="2"/>
  <c r="A75" i="2"/>
  <c r="C3" i="3"/>
  <c r="C4" i="3"/>
  <c r="A63" i="2"/>
  <c r="B29" i="3"/>
  <c r="H74" i="4"/>
  <c r="C12" i="3"/>
  <c r="A13" i="2"/>
  <c r="C5" i="3"/>
  <c r="B73" i="4"/>
  <c r="A39" i="2"/>
  <c r="C9" i="3"/>
  <c r="A26" i="2"/>
  <c r="D25" i="4"/>
  <c r="D43" i="4" s="1"/>
  <c r="A70" i="2"/>
  <c r="C31" i="3"/>
  <c r="A2" i="2"/>
  <c r="A72" i="2"/>
  <c r="D2" i="4"/>
  <c r="J15" i="6"/>
  <c r="I26" i="6"/>
  <c r="I54" i="6"/>
  <c r="I67" i="6"/>
  <c r="I27" i="6"/>
  <c r="J54" i="6"/>
  <c r="J67" i="6"/>
  <c r="A23" i="2"/>
  <c r="B2" i="3"/>
  <c r="B22" i="3"/>
  <c r="B12" i="4"/>
  <c r="A15" i="2"/>
  <c r="C6" i="3"/>
  <c r="A3" i="6"/>
  <c r="I29" i="6"/>
  <c r="J39" i="6"/>
  <c r="J56" i="6"/>
  <c r="B4" i="8"/>
  <c r="A57" i="2"/>
  <c r="A41" i="2"/>
  <c r="C18" i="3"/>
  <c r="B38" i="4"/>
  <c r="B56" i="4" s="1"/>
  <c r="A39" i="6" s="1"/>
  <c r="A25" i="2"/>
  <c r="A59" i="2"/>
  <c r="B11" i="3"/>
  <c r="B27" i="3"/>
  <c r="B22" i="4"/>
  <c r="A12" i="6" s="1"/>
  <c r="B3" i="6"/>
  <c r="J30" i="6"/>
  <c r="I41" i="6"/>
  <c r="L67" i="6"/>
  <c r="I4" i="6"/>
  <c r="I34" i="6"/>
  <c r="I50" i="6"/>
  <c r="B5" i="7"/>
  <c r="A18" i="2"/>
  <c r="A53" i="2"/>
  <c r="B8" i="3"/>
  <c r="B24" i="3"/>
  <c r="B16" i="4"/>
  <c r="A8" i="6" s="1"/>
  <c r="B3" i="5"/>
  <c r="D3" i="6"/>
  <c r="I7" i="6"/>
  <c r="I11" i="6"/>
  <c r="I35" i="6"/>
  <c r="J59" i="6"/>
  <c r="J6" i="6"/>
  <c r="J10" i="6"/>
  <c r="J35" i="6"/>
  <c r="I52" i="6"/>
  <c r="D5" i="7"/>
  <c r="B44" i="4"/>
  <c r="A29" i="6" s="1"/>
  <c r="I15" i="6"/>
  <c r="I25" i="6"/>
  <c r="I45" i="6"/>
  <c r="I64" i="6"/>
  <c r="F4" i="8"/>
  <c r="E4" i="8"/>
  <c r="C4" i="5"/>
  <c r="Q4" i="5"/>
  <c r="A38" i="2"/>
  <c r="B9" i="3"/>
  <c r="B25" i="3"/>
  <c r="N4" i="5"/>
  <c r="P4" i="5"/>
  <c r="A29" i="2"/>
  <c r="B13" i="3"/>
  <c r="G3" i="5"/>
  <c r="A28" i="2"/>
  <c r="B7" i="4"/>
  <c r="A48" i="2"/>
  <c r="C21" i="3"/>
  <c r="B2006" i="7"/>
  <c r="A4" i="2"/>
  <c r="B24" i="4"/>
  <c r="C11" i="3"/>
  <c r="A34" i="2"/>
  <c r="C15" i="3"/>
  <c r="B28" i="4"/>
  <c r="A16" i="6" s="1"/>
  <c r="A37" i="2"/>
  <c r="C16" i="3"/>
  <c r="H4" i="5"/>
  <c r="J17" i="6"/>
  <c r="J45" i="6"/>
  <c r="J64" i="6"/>
  <c r="I19" i="6"/>
  <c r="C19" i="6" s="1"/>
  <c r="J46" i="6"/>
  <c r="I56" i="6"/>
  <c r="I69" i="6"/>
  <c r="A49" i="2"/>
  <c r="B10" i="3"/>
  <c r="B30" i="3"/>
  <c r="I74" i="4"/>
  <c r="A50" i="2"/>
  <c r="C22" i="3"/>
  <c r="I20" i="6"/>
  <c r="I31" i="6"/>
  <c r="J47" i="6"/>
  <c r="L66" i="6"/>
  <c r="A14" i="2"/>
  <c r="A7" i="2"/>
  <c r="C2" i="3"/>
  <c r="B13" i="4"/>
  <c r="A8" i="2"/>
  <c r="A42" i="2"/>
  <c r="B3" i="3"/>
  <c r="B19" i="3"/>
  <c r="B6" i="4"/>
  <c r="B2" i="5"/>
  <c r="I21" i="6"/>
  <c r="J32" i="6"/>
  <c r="J57" i="6"/>
  <c r="D4" i="8"/>
  <c r="J21" i="6"/>
  <c r="I42" i="6"/>
  <c r="I59" i="6"/>
  <c r="A1" i="2"/>
  <c r="A35" i="2"/>
  <c r="A71" i="2"/>
  <c r="B16" i="3"/>
  <c r="B32" i="3"/>
  <c r="B47" i="4"/>
  <c r="A32" i="6" s="1"/>
  <c r="O4" i="5"/>
  <c r="J5" i="6"/>
  <c r="I9" i="6"/>
  <c r="J22" i="6"/>
  <c r="J50" i="6"/>
  <c r="C5" i="7"/>
  <c r="J8" i="6"/>
  <c r="J12" i="6"/>
  <c r="I44" i="6"/>
  <c r="I62" i="6"/>
  <c r="B18" i="4"/>
  <c r="A10" i="6" s="1"/>
  <c r="I4" i="5"/>
  <c r="I17" i="6"/>
  <c r="I37" i="6"/>
  <c r="J62" i="6"/>
  <c r="I66" i="6"/>
  <c r="I4" i="8"/>
  <c r="C4" i="8"/>
  <c r="I63" i="6"/>
  <c r="J24" i="6"/>
  <c r="G25" i="4"/>
  <c r="G43" i="4" s="1"/>
  <c r="J51" i="6"/>
  <c r="J9" i="6"/>
  <c r="I51" i="6"/>
  <c r="I10" i="6"/>
  <c r="C10" i="6" s="1"/>
  <c r="A1" i="6"/>
  <c r="B8" i="4"/>
  <c r="A4" i="6" s="1"/>
  <c r="B4" i="3"/>
  <c r="A10" i="2"/>
  <c r="J49" i="6"/>
  <c r="C3" i="6"/>
  <c r="J40" i="6"/>
  <c r="M4" i="5"/>
  <c r="B23" i="3"/>
  <c r="A51" i="2"/>
  <c r="B21" i="4"/>
  <c r="A24" i="2"/>
  <c r="J68" i="6"/>
  <c r="I32" i="6"/>
  <c r="C30" i="3"/>
  <c r="K4" i="5"/>
  <c r="B14" i="3"/>
  <c r="A4" i="8"/>
  <c r="I47" i="6"/>
  <c r="J66" i="6"/>
  <c r="J25" i="6"/>
  <c r="C24" i="3"/>
  <c r="F4" i="5"/>
  <c r="A52" i="2"/>
  <c r="A9" i="2"/>
  <c r="A21" i="2"/>
  <c r="A64" i="2"/>
  <c r="A62" i="2"/>
  <c r="B21" i="3"/>
  <c r="A45" i="2"/>
  <c r="C20" i="3"/>
  <c r="J4" i="5"/>
  <c r="H4" i="8"/>
  <c r="J52" i="6"/>
  <c r="I16" i="6"/>
  <c r="B10" i="4"/>
  <c r="A6" i="6" s="1"/>
  <c r="I36" i="6"/>
  <c r="J7" i="6"/>
  <c r="J42" i="6"/>
  <c r="I8" i="6"/>
  <c r="G4" i="5"/>
  <c r="B28" i="3"/>
  <c r="A61" i="2"/>
  <c r="G4" i="8"/>
  <c r="J41" i="6"/>
  <c r="A1" i="7"/>
  <c r="J31" i="6"/>
  <c r="A91" i="4"/>
  <c r="B15" i="3"/>
  <c r="A33" i="2"/>
  <c r="C26" i="3"/>
  <c r="B18" i="3"/>
  <c r="I57" i="6"/>
  <c r="I30" i="6"/>
  <c r="C14" i="3"/>
  <c r="B20" i="4"/>
  <c r="A11" i="6" s="1"/>
  <c r="B6" i="3"/>
  <c r="I68" i="6"/>
  <c r="I39" i="6"/>
  <c r="J63" i="6"/>
  <c r="J16" i="6"/>
  <c r="C8" i="3"/>
  <c r="B15" i="4"/>
  <c r="A7" i="6" s="1"/>
  <c r="A17" i="2"/>
  <c r="B4" i="4"/>
  <c r="B4" i="5"/>
  <c r="A30" i="2"/>
  <c r="A11" i="2"/>
  <c r="B5" i="3"/>
  <c r="C19" i="3"/>
  <c r="B17" i="3"/>
  <c r="D4" i="5"/>
  <c r="J65" i="6"/>
  <c r="J36" i="6"/>
  <c r="A4" i="5"/>
  <c r="J60" i="6"/>
  <c r="J11" i="6"/>
  <c r="I60" i="6"/>
  <c r="I12" i="6"/>
  <c r="J4" i="6"/>
  <c r="B25" i="4"/>
  <c r="A13" i="6" s="1"/>
  <c r="B12" i="3"/>
  <c r="A27" i="2"/>
  <c r="J58" i="6"/>
  <c r="I5" i="6"/>
  <c r="C5" i="6" s="1"/>
  <c r="I49" i="6"/>
  <c r="J20" i="6"/>
  <c r="B31" i="3"/>
  <c r="A68" i="2"/>
  <c r="L4" i="5"/>
  <c r="A58" i="2"/>
  <c r="A6" i="2"/>
  <c r="I40" i="6"/>
  <c r="J19" i="6"/>
  <c r="A32" i="2"/>
  <c r="B26" i="3"/>
  <c r="A40" i="2"/>
  <c r="I55" i="6"/>
  <c r="A1" i="8"/>
  <c r="J37" i="6"/>
  <c r="B17" i="4"/>
  <c r="A9" i="6" s="1"/>
  <c r="A19" i="2"/>
  <c r="C7" i="3"/>
  <c r="A60" i="2"/>
  <c r="C17" i="3"/>
  <c r="C13" i="3"/>
  <c r="C28" i="3"/>
  <c r="B9" i="4"/>
  <c r="A5" i="6" s="1"/>
  <c r="A12" i="2"/>
  <c r="C25" i="3"/>
  <c r="A73" i="2"/>
  <c r="B27" i="4"/>
  <c r="B33" i="4" s="1"/>
  <c r="A20" i="6" s="1"/>
  <c r="B41" i="4"/>
  <c r="B53" i="4" s="1"/>
  <c r="A37" i="6" s="1"/>
  <c r="B46" i="4"/>
  <c r="A31" i="6" s="1"/>
  <c r="B29" i="4"/>
  <c r="B35" i="4" s="1"/>
  <c r="A22" i="6" s="1"/>
  <c r="B39" i="4"/>
  <c r="A25" i="6" s="1"/>
  <c r="F11" i="5"/>
  <c r="E11" i="5"/>
  <c r="J10" i="5"/>
  <c r="G10" i="5"/>
  <c r="E10" i="5"/>
  <c r="J9" i="5"/>
  <c r="E9" i="5"/>
  <c r="G68" i="6"/>
  <c r="G67" i="6"/>
  <c r="G8" i="5"/>
  <c r="F8" i="5"/>
  <c r="R8" i="5"/>
  <c r="E8" i="5"/>
  <c r="G66" i="6"/>
  <c r="E7" i="5"/>
  <c r="X7" i="5" s="1"/>
  <c r="G65" i="6"/>
  <c r="H65" i="6" s="1"/>
  <c r="F6" i="5"/>
  <c r="I6" i="5"/>
  <c r="H6" i="5"/>
  <c r="J6" i="5"/>
  <c r="G6" i="5"/>
  <c r="E6" i="5"/>
  <c r="E5" i="5"/>
  <c r="F5" i="5"/>
  <c r="J5" i="5"/>
  <c r="R5" i="5"/>
  <c r="B34" i="4"/>
  <c r="A21" i="6" s="1"/>
  <c r="B30" i="6"/>
  <c r="G30" i="6" s="1"/>
  <c r="A27" i="6"/>
  <c r="B71" i="4"/>
  <c r="A52" i="6" s="1"/>
  <c r="F32" i="6"/>
  <c r="H32" i="6" s="1"/>
  <c r="D32" i="6" s="1"/>
  <c r="F47" i="6"/>
  <c r="F37" i="6"/>
  <c r="H27" i="6"/>
  <c r="D27" i="6" s="1"/>
  <c r="F42" i="6"/>
  <c r="H42" i="6" s="1"/>
  <c r="D42" i="6" s="1"/>
  <c r="F68" i="6"/>
  <c r="F52" i="6"/>
  <c r="C32" i="6"/>
  <c r="B37" i="6"/>
  <c r="G37" i="6" s="1"/>
  <c r="F22" i="6"/>
  <c r="H22" i="6" s="1"/>
  <c r="D22" i="6" s="1"/>
  <c r="B47" i="6"/>
  <c r="G47" i="6" s="1"/>
  <c r="B42" i="6"/>
  <c r="G42" i="6" s="1"/>
  <c r="B52" i="6"/>
  <c r="G52" i="6" s="1"/>
  <c r="C27" i="6"/>
  <c r="G17" i="6"/>
  <c r="H17" i="6" s="1"/>
  <c r="B41" i="6"/>
  <c r="G41" i="6" s="1"/>
  <c r="B36" i="6"/>
  <c r="G36" i="6" s="1"/>
  <c r="B26" i="6"/>
  <c r="G26" i="6" s="1"/>
  <c r="B21" i="6"/>
  <c r="F26" i="6"/>
  <c r="B31" i="6"/>
  <c r="G31" i="6" s="1"/>
  <c r="G16" i="6"/>
  <c r="H16" i="6" s="1"/>
  <c r="C16" i="6" s="1"/>
  <c r="B67" i="4"/>
  <c r="A48" i="6" s="1"/>
  <c r="B55" i="4"/>
  <c r="A38" i="6" s="1"/>
  <c r="B89" i="4"/>
  <c r="A63" i="6" s="1"/>
  <c r="B79" i="4"/>
  <c r="A57" i="6" s="1"/>
  <c r="B85" i="4"/>
  <c r="A60" i="6" s="1"/>
  <c r="B63" i="4"/>
  <c r="A45" i="6" s="1"/>
  <c r="D15" i="6"/>
  <c r="F20" i="6"/>
  <c r="H20" i="6" s="1"/>
  <c r="D20" i="6" s="1"/>
  <c r="B35" i="6"/>
  <c r="G35" i="6" s="1"/>
  <c r="B50" i="6"/>
  <c r="G50" i="6" s="1"/>
  <c r="C15" i="6"/>
  <c r="F25" i="6"/>
  <c r="G74" i="4"/>
  <c r="B25" i="6"/>
  <c r="G25" i="6" s="1"/>
  <c r="B40" i="6"/>
  <c r="G40" i="6" s="1"/>
  <c r="C44" i="6"/>
  <c r="D44" i="6"/>
  <c r="H29" i="6"/>
  <c r="D29" i="6" s="1"/>
  <c r="D24" i="6"/>
  <c r="C24" i="6"/>
  <c r="K65" i="6"/>
  <c r="D14" i="6"/>
  <c r="C29" i="6"/>
  <c r="C2" i="6"/>
  <c r="F54" i="6"/>
  <c r="C34" i="6"/>
  <c r="B81" i="4"/>
  <c r="A58" i="6" s="1"/>
  <c r="B37" i="4"/>
  <c r="A23" i="6" s="1"/>
  <c r="B75" i="4"/>
  <c r="A54" i="6" s="1"/>
  <c r="B87" i="4"/>
  <c r="A62" i="6" s="1"/>
  <c r="B31" i="4"/>
  <c r="A18" i="6" s="1"/>
  <c r="C39" i="6"/>
  <c r="F49" i="6"/>
  <c r="H49" i="6" s="1"/>
  <c r="D49" i="6" s="1"/>
  <c r="B49" i="4"/>
  <c r="A33" i="6" s="1"/>
  <c r="B61" i="4"/>
  <c r="A43" i="6" s="1"/>
  <c r="B77" i="4"/>
  <c r="A55" i="6" s="1"/>
  <c r="B43" i="4"/>
  <c r="A28" i="6" s="1"/>
  <c r="C14" i="6"/>
  <c r="B83" i="4"/>
  <c r="A59" i="6" s="1"/>
  <c r="C12" i="6"/>
  <c r="D7" i="6"/>
  <c r="C7" i="6"/>
  <c r="C8" i="6"/>
  <c r="B50" i="4"/>
  <c r="A34" i="6" s="1"/>
  <c r="B68" i="4"/>
  <c r="A49" i="6" s="1"/>
  <c r="B57" i="4"/>
  <c r="A40" i="6" s="1"/>
  <c r="C9" i="6"/>
  <c r="C11" i="6"/>
  <c r="G5" i="6"/>
  <c r="H5" i="6" s="1"/>
  <c r="D5" i="6" s="1"/>
  <c r="F6" i="6"/>
  <c r="H6" i="6" s="1"/>
  <c r="D6" i="6" s="1"/>
  <c r="F64" i="6"/>
  <c r="A15" i="6"/>
  <c r="C6" i="6"/>
  <c r="B59" i="4"/>
  <c r="A42" i="6" s="1"/>
  <c r="G31" i="4"/>
  <c r="C4" i="6"/>
  <c r="D49" i="4"/>
  <c r="B62" i="4"/>
  <c r="A44" i="6" s="1"/>
  <c r="A24" i="6"/>
  <c r="G61" i="4"/>
  <c r="G37" i="4"/>
  <c r="B70" i="4"/>
  <c r="A51" i="6" s="1"/>
  <c r="A26" i="6"/>
  <c r="F69" i="6"/>
  <c r="C69" i="6" s="1"/>
  <c r="G69" i="6" a="1"/>
  <c r="G69" i="6" s="1"/>
  <c r="H69" i="6" s="1"/>
  <c r="G64" i="6"/>
  <c r="B64" i="4"/>
  <c r="A46" i="6" s="1"/>
  <c r="B52" i="4"/>
  <c r="A36" i="6" s="1"/>
  <c r="A17" i="6"/>
  <c r="D37" i="4"/>
  <c r="D31" i="4"/>
  <c r="B32" i="4"/>
  <c r="A19" i="6" s="1"/>
  <c r="D61" i="4"/>
  <c r="D55" i="4"/>
  <c r="B58" i="4"/>
  <c r="A41" i="6" s="1"/>
  <c r="D67" i="4"/>
  <c r="D74" i="4"/>
  <c r="T10" i="5"/>
  <c r="T9" i="5"/>
  <c r="S7" i="5"/>
  <c r="T6" i="5"/>
  <c r="T5" i="5"/>
  <c r="B69" i="4" l="1"/>
  <c r="A50" i="6" s="1"/>
  <c r="G67" i="4"/>
  <c r="G55" i="4"/>
  <c r="G49" i="4"/>
  <c r="B65" i="4"/>
  <c r="A47" i="6" s="1"/>
  <c r="B51" i="4"/>
  <c r="A35" i="6" s="1"/>
  <c r="C17" i="6"/>
  <c r="X11" i="5"/>
  <c r="X10" i="5"/>
  <c r="H68" i="6"/>
  <c r="X9" i="5"/>
  <c r="X8" i="5"/>
  <c r="D65" i="6"/>
  <c r="C65" i="6"/>
  <c r="X6" i="5"/>
  <c r="X5" i="5"/>
  <c r="H52" i="6"/>
  <c r="H37" i="6"/>
  <c r="C22" i="6"/>
  <c r="K68" i="6"/>
  <c r="D17" i="6"/>
  <c r="C42" i="6"/>
  <c r="H47" i="6"/>
  <c r="B46" i="6"/>
  <c r="G46" i="6" s="1"/>
  <c r="G21" i="6"/>
  <c r="H21" i="6" s="1"/>
  <c r="K67" i="6" s="1"/>
  <c r="B51" i="6"/>
  <c r="G51" i="6" s="1"/>
  <c r="D16" i="6"/>
  <c r="F67" i="6"/>
  <c r="H67" i="6" s="1"/>
  <c r="F31" i="6"/>
  <c r="H31" i="6" s="1"/>
  <c r="F51" i="6"/>
  <c r="F46" i="6"/>
  <c r="F36" i="6"/>
  <c r="H36" i="6" s="1"/>
  <c r="F41" i="6"/>
  <c r="H41" i="6" s="1"/>
  <c r="H26" i="6"/>
  <c r="C20" i="6"/>
  <c r="F40" i="6"/>
  <c r="H40" i="6" s="1"/>
  <c r="F30" i="6"/>
  <c r="H30" i="6" s="1"/>
  <c r="F45" i="6"/>
  <c r="H45" i="6" s="1"/>
  <c r="F50" i="6"/>
  <c r="H50" i="6" s="1"/>
  <c r="H25" i="6"/>
  <c r="F35" i="6"/>
  <c r="H35" i="6" s="1"/>
  <c r="F66" i="6"/>
  <c r="H66" i="6" s="1"/>
  <c r="K66" i="6"/>
  <c r="F57" i="6"/>
  <c r="H57" i="6" s="1"/>
  <c r="F58" i="6"/>
  <c r="H58" i="6" s="1"/>
  <c r="F63" i="6"/>
  <c r="H63" i="6" s="1"/>
  <c r="F55" i="6"/>
  <c r="H54" i="6"/>
  <c r="F62" i="6"/>
  <c r="H62" i="6" s="1"/>
  <c r="F60" i="6"/>
  <c r="H60" i="6" s="1"/>
  <c r="F59" i="6"/>
  <c r="H59" i="6" s="1"/>
  <c r="C49" i="6"/>
  <c r="B64" i="6"/>
  <c r="H64" i="6"/>
  <c r="S11" i="5"/>
  <c r="S10" i="5"/>
  <c r="S9" i="5"/>
  <c r="S8" i="5"/>
  <c r="S6" i="5"/>
  <c r="S5" i="5"/>
  <c r="D68" i="6" l="1"/>
  <c r="C68" i="6"/>
  <c r="H46" i="6"/>
  <c r="D47" i="6"/>
  <c r="C47" i="6"/>
  <c r="D37" i="6"/>
  <c r="C37" i="6"/>
  <c r="D52" i="6"/>
  <c r="C52" i="6"/>
  <c r="D26" i="6"/>
  <c r="C26" i="6"/>
  <c r="H51" i="6"/>
  <c r="D41" i="6"/>
  <c r="C41" i="6"/>
  <c r="D31" i="6"/>
  <c r="C31" i="6"/>
  <c r="D36" i="6"/>
  <c r="C36" i="6"/>
  <c r="D67" i="6"/>
  <c r="C67" i="6"/>
  <c r="C21" i="6"/>
  <c r="D21" i="6"/>
  <c r="D46" i="6"/>
  <c r="C46" i="6"/>
  <c r="D66" i="6"/>
  <c r="C66" i="6"/>
  <c r="D45" i="6"/>
  <c r="C45" i="6"/>
  <c r="D35" i="6"/>
  <c r="C35" i="6"/>
  <c r="C30" i="6"/>
  <c r="D30" i="6"/>
  <c r="D25" i="6"/>
  <c r="C25" i="6"/>
  <c r="D40" i="6"/>
  <c r="C40" i="6"/>
  <c r="D50" i="6"/>
  <c r="C50" i="6"/>
  <c r="D59" i="6"/>
  <c r="C59" i="6"/>
  <c r="F56" i="6"/>
  <c r="H56" i="6" s="1"/>
  <c r="H55" i="6"/>
  <c r="D63" i="6"/>
  <c r="C63" i="6"/>
  <c r="D62" i="6"/>
  <c r="C62" i="6"/>
  <c r="D58" i="6"/>
  <c r="C58" i="6"/>
  <c r="C60" i="6"/>
  <c r="D60" i="6"/>
  <c r="D54" i="6"/>
  <c r="C54" i="6"/>
  <c r="D57" i="6"/>
  <c r="C57" i="6"/>
  <c r="D64" i="6"/>
  <c r="C64" i="6"/>
  <c r="D51" i="6" l="1"/>
  <c r="C51" i="6"/>
  <c r="D55" i="6"/>
  <c r="C55" i="6"/>
  <c r="H70" i="6"/>
  <c r="D2" i="6" s="1"/>
  <c r="D56" i="6"/>
  <c r="C56" i="6"/>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<sst xmlns="http://schemas.openxmlformats.org/spreadsheetml/2006/main" count="22161" uniqueCount="15662">
  <si>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</si>
  <si>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</si>
  <si>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</si>
  <si>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</si>
  <si>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</si>
  <si>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</si>
  <si>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</si>
  <si>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</si>
  <si>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</si>
  <si>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</si>
  <si>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</si>
  <si>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</si>
  <si>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</si>
  <si>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</si>
  <si>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</si>
  <si>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</si>
  <si>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</si>
  <si>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</si>
  <si>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</si>
  <si>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</si>
  <si>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</si>
  <si>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</si>
  <si>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</si>
  <si>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</si>
  <si>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</si>
  <si>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</si>
  <si>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</si>
  <si>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</si>
  <si>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</si>
  <si>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</si>
  <si>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</si>
  <si>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</si>
  <si>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</si>
  <si>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</si>
  <si>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</si>
  <si>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</si>
  <si>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</si>
  <si>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</si>
  <si>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</si>
  <si>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</si>
  <si>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</si>
  <si>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</si>
  <si>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</si>
  <si>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</si>
  <si>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</si>
  <si>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</si>
  <si>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</si>
  <si>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</si>
  <si>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</si>
  <si>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</si>
  <si>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</si>
  <si>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</si>
  <si>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</si>
  <si>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</si>
  <si>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</si>
  <si>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</si>
  <si>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</si>
  <si>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</si>
  <si>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</si>
  <si>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</si>
  <si>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</si>
  <si>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</si>
  <si>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</si>
  <si>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</si>
  <si>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</si>
  <si>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</si>
  <si>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</si>
  <si>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</si>
  <si>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</si>
  <si>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</si>
  <si>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</si>
  <si>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</si>
  <si>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</si>
  <si>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</si>
  <si>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</si>
  <si>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</si>
  <si>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</si>
  <si>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</si>
  <si>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</si>
  <si>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</si>
  <si>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</si>
  <si>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</si>
  <si>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</si>
  <si>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</si>
  <si>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</si>
  <si>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</si>
  <si>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</si>
  <si>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</si>
  <si>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</si>
  <si>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</si>
  <si>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</si>
  <si>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</si>
  <si>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</si>
  <si>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</si>
  <si>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</si>
  <si>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</si>
  <si>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</si>
  <si>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</si>
  <si>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</si>
  <si>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</si>
  <si>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</si>
  <si>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</si>
  <si>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</si>
  <si>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</si>
  <si>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</si>
  <si>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</si>
  <si>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</si>
  <si>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</si>
  <si>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</si>
  <si>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</si>
  <si>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</si>
  <si>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</si>
  <si>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</si>
  <si>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</si>
  <si>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</si>
  <si>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</si>
  <si>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</si>
  <si>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</si>
  <si>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</si>
  <si>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</si>
  <si>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</si>
  <si>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</si>
  <si>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</si>
  <si>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</si>
  <si>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</si>
  <si>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</si>
  <si>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</si>
  <si>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</si>
  <si>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</si>
  <si>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</si>
  <si>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</si>
  <si>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</si>
  <si>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</si>
  <si>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</si>
  <si>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</si>
  <si>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</si>
  <si>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</si>
  <si>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</si>
  <si>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</si>
  <si>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</si>
  <si>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</si>
  <si>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</si>
  <si>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</si>
  <si>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</si>
  <si>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</si>
  <si>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</si>
  <si>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</si>
  <si>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</si>
  <si>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</si>
  <si>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</si>
  <si>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</si>
  <si>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</si>
  <si>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</si>
  <si>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</si>
  <si>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</si>
  <si>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</si>
  <si>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</si>
  <si>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</si>
  <si>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</si>
  <si>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</si>
  <si>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</si>
  <si>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</si>
  <si>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</si>
  <si>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</si>
  <si>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</si>
  <si>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</si>
  <si>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</si>
  <si>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</si>
  <si>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</si>
  <si>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</si>
  <si>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</si>
  <si>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</si>
  <si>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</si>
  <si>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</si>
  <si>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</si>
  <si>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</si>
  <si>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</si>
  <si>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</si>
  <si>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</si>
  <si>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</si>
  <si>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</si>
  <si>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</si>
  <si>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</si>
  <si>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</si>
  <si>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</si>
  <si>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</si>
  <si>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</si>
  <si>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</si>
  <si>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</si>
  <si>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</si>
  <si>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</si>
  <si>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</si>
  <si>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</si>
  <si>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</si>
  <si>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</si>
  <si>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</si>
  <si>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</si>
  <si>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</si>
  <si>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</si>
  <si>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</si>
  <si>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</si>
  <si>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</si>
  <si>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</si>
  <si>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</si>
  <si>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</si>
  <si>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</si>
  <si>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</si>
  <si>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</si>
  <si>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</si>
  <si>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</si>
  <si>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</si>
  <si>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</si>
  <si>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</si>
  <si>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</si>
  <si>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</si>
  <si>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</si>
  <si>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</si>
  <si>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</si>
  <si>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</si>
  <si>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</si>
  <si>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</si>
  <si>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</si>
  <si>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</si>
  <si>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</si>
  <si>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</si>
  <si>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</si>
  <si>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</si>
  <si>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</si>
  <si>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</si>
  <si>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</si>
  <si>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</si>
  <si>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</si>
  <si>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</si>
  <si>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</si>
  <si>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</si>
  <si>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</si>
  <si>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</si>
  <si>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</si>
  <si>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</si>
  <si>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</si>
  <si>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</si>
  <si>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</si>
  <si>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</si>
  <si>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</si>
  <si>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</si>
  <si>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</si>
  <si>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</si>
  <si>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</si>
  <si>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</si>
  <si>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</si>
  <si>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</si>
  <si>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</si>
  <si>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</si>
  <si>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</si>
  <si>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</si>
  <si>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</si>
  <si>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</si>
  <si>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</si>
  <si>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</si>
  <si>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</si>
  <si>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</si>
  <si>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</si>
  <si>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</si>
  <si>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</si>
  <si>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</si>
  <si>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</si>
  <si>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</si>
  <si>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</si>
  <si>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</si>
  <si>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</si>
  <si>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</si>
  <si>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</si>
  <si>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</si>
  <si>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</si>
  <si>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</si>
  <si>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</si>
  <si>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</si>
  <si>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</si>
  <si>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</si>
  <si>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</si>
  <si>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</si>
  <si>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</si>
  <si>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</si>
  <si>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</si>
  <si>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</si>
  <si>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</si>
  <si>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</si>
  <si>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</si>
  <si>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</si>
  <si>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</si>
  <si>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</si>
  <si>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</si>
  <si>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</si>
  <si>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</si>
  <si>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</si>
  <si>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</si>
  <si>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</si>
  <si>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</si>
  <si>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</si>
  <si>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</si>
  <si>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</si>
  <si>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</si>
  <si>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</si>
  <si>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</si>
  <si>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</si>
  <si>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</si>
  <si>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</si>
  <si>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</si>
  <si>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</si>
  <si>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</si>
  <si>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</si>
  <si>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</si>
  <si>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</si>
  <si>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</si>
  <si>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</si>
  <si>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</si>
  <si>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</si>
  <si>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</si>
  <si>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</si>
  <si>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</si>
  <si>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</si>
  <si>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</si>
  <si>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</si>
  <si>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</si>
  <si>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</si>
  <si>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</si>
  <si>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</si>
  <si>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</si>
  <si>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</si>
  <si>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</si>
  <si>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</si>
  <si>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</si>
  <si>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</si>
  <si>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</si>
  <si>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</si>
  <si>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</si>
  <si>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</si>
  <si>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</si>
  <si>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</si>
  <si>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</si>
  <si>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</si>
  <si>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</si>
  <si>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</si>
  <si>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</si>
  <si>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</si>
  <si>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</si>
  <si>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</si>
  <si>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</si>
  <si>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</si>
  <si>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</si>
  <si>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</si>
  <si>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</si>
  <si>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</si>
  <si>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</si>
  <si>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</si>
  <si>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</si>
  <si>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</si>
  <si>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</si>
  <si>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</si>
  <si>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</si>
  <si>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</si>
  <si>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</si>
  <si>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</si>
  <si>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</si>
  <si>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</si>
  <si>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</si>
  <si>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</si>
  <si>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</si>
  <si>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</si>
  <si>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</si>
  <si>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</si>
  <si>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</si>
  <si>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</si>
  <si>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</si>
  <si>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</si>
  <si>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</si>
  <si>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</si>
  <si>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</si>
  <si>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</si>
  <si>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</si>
  <si>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</si>
  <si>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</si>
  <si>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</si>
  <si>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</si>
  <si>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</si>
  <si>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</si>
  <si>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</si>
  <si>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</si>
  <si>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</si>
  <si>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</si>
  <si>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</si>
  <si>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</si>
  <si>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</si>
  <si>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</si>
  <si>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</si>
  <si>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</si>
  <si>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</si>
  <si>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</si>
  <si>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</si>
  <si>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</si>
  <si>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</si>
  <si>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</si>
  <si>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</si>
  <si>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</si>
  <si>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</si>
  <si>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</si>
  <si>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</si>
  <si>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</si>
  <si>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</si>
  <si>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</si>
  <si>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</si>
  <si>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</si>
  <si>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</si>
  <si>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</si>
  <si>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</si>
  <si>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</si>
  <si>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</si>
  <si>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</si>
  <si>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</si>
  <si>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</si>
  <si>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</si>
  <si>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</si>
  <si>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</si>
  <si>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</si>
  <si>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</si>
  <si>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</si>
  <si>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</si>
  <si>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</si>
  <si>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</si>
  <si>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</si>
  <si>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</si>
  <si>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</si>
  <si>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</si>
  <si>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</si>
  <si>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</si>
  <si>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</si>
  <si>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</si>
  <si>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</si>
  <si>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</si>
  <si>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</si>
  <si>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</si>
  <si>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</si>
  <si>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</si>
  <si>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</si>
  <si>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</si>
  <si>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</si>
  <si>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</si>
  <si>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</si>
  <si>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</si>
  <si>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</si>
  <si>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</si>
  <si>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</si>
  <si>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</si>
  <si>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</si>
  <si>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</si>
  <si>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</si>
  <si>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</si>
  <si>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</si>
  <si>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</si>
  <si>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</si>
  <si>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</si>
  <si>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</si>
  <si>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</si>
  <si>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</si>
  <si>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</si>
  <si>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</si>
  <si>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</si>
  <si>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</si>
  <si>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</si>
  <si>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</si>
  <si>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</si>
  <si>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</si>
  <si>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</si>
  <si>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</si>
  <si>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</si>
  <si>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</si>
  <si>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</si>
  <si>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</si>
  <si>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</si>
  <si>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</si>
  <si>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</si>
  <si>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</si>
  <si>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</si>
  <si>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</si>
  <si>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</si>
  <si>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</si>
  <si>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</si>
  <si>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</si>
  <si>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</si>
  <si>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</si>
  <si>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</si>
  <si>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</si>
  <si>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</si>
  <si>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</si>
  <si>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</si>
  <si>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</si>
  <si>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</si>
  <si>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</si>
  <si>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</si>
  <si>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</si>
  <si>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</si>
  <si>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</si>
  <si>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</si>
  <si>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</si>
  <si>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</si>
  <si>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</si>
  <si>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</si>
  <si>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</si>
  <si>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</si>
  <si>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</si>
  <si>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</si>
  <si>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</si>
  <si>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</si>
  <si>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</si>
  <si>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</si>
  <si>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</si>
  <si>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</si>
  <si>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</si>
  <si>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</si>
  <si>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</si>
  <si>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</si>
  <si>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</si>
  <si>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</si>
  <si>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</si>
  <si>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</si>
  <si>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</si>
  <si>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</si>
  <si>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</si>
  <si>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</si>
  <si>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</si>
  <si>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</si>
  <si>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</si>
  <si>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</si>
  <si>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</si>
  <si>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</si>
  <si>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</si>
  <si>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</si>
  <si>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</si>
  <si>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</si>
  <si>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</si>
  <si>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</si>
  <si>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</si>
  <si>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</si>
  <si>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</si>
  <si>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</si>
  <si>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</si>
  <si>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</si>
  <si>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</si>
  <si>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</si>
  <si>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</si>
  <si>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</si>
  <si>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</si>
  <si>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</si>
  <si>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</si>
  <si>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</si>
  <si>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</si>
  <si>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</si>
  <si>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</si>
  <si>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</si>
  <si>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</si>
  <si>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</si>
  <si>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</si>
  <si>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</si>
  <si>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</si>
  <si>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</si>
  <si>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</si>
  <si>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</si>
  <si>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</si>
  <si>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</si>
  <si>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</si>
  <si>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</si>
  <si>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</si>
  <si>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</si>
  <si>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</si>
  <si>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</si>
  <si>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</si>
  <si>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</si>
  <si>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</si>
  <si>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</si>
  <si>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</si>
  <si>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</si>
  <si>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</si>
  <si>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</si>
  <si>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</si>
  <si>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</si>
  <si>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</si>
  <si>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</si>
  <si>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</si>
  <si>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</si>
  <si>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</si>
  <si>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</si>
  <si>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</si>
  <si>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</si>
  <si>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</si>
  <si>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</si>
  <si>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</si>
  <si>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</si>
  <si>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</si>
  <si>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</si>
  <si>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</si>
  <si>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</si>
  <si>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</si>
  <si>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</si>
  <si>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</si>
  <si>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</si>
  <si>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</si>
  <si>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</si>
  <si>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</si>
  <si>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</si>
  <si>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</si>
  <si>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</si>
  <si>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</si>
  <si>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</si>
  <si>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</si>
  <si>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</si>
  <si>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</si>
  <si>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</si>
  <si>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</si>
  <si>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</si>
  <si>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</si>
  <si>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</si>
  <si>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</si>
  <si>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</si>
  <si>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</si>
  <si>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</si>
  <si>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</si>
  <si>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</si>
  <si>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</si>
  <si>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</si>
  <si>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</si>
  <si>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</si>
  <si>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</si>
  <si>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</si>
  <si>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</si>
  <si>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</si>
  <si>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</si>
  <si>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</si>
  <si>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</si>
  <si>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</si>
  <si>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</si>
  <si>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</si>
  <si>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</si>
  <si>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</si>
  <si>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</si>
  <si>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</si>
  <si>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</si>
  <si>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</si>
  <si>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</si>
  <si>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</si>
  <si>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</si>
  <si>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</si>
  <si>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</si>
  <si>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</si>
  <si>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</si>
  <si>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</si>
  <si>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</si>
  <si>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</si>
  <si>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</si>
  <si>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</si>
  <si>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</si>
  <si>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</si>
  <si>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</si>
  <si>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</si>
  <si>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</si>
  <si>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</si>
  <si>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</si>
  <si>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</si>
  <si>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</si>
  <si>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</si>
  <si>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</si>
  <si>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</si>
  <si>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</si>
  <si>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</si>
  <si>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</si>
  <si>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</si>
  <si>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</si>
  <si>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</si>
  <si>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</si>
  <si>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</si>
  <si>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</si>
  <si>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</si>
  <si>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</si>
  <si>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</si>
  <si>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</si>
  <si>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</si>
  <si>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</si>
  <si>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</si>
  <si>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</si>
  <si>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</si>
  <si>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</si>
  <si>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</si>
  <si>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</si>
  <si>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</si>
  <si>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</si>
  <si>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</si>
  <si>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</si>
  <si>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</si>
  <si>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</si>
  <si>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</si>
  <si>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</si>
  <si>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</si>
  <si>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</si>
  <si>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</si>
  <si>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</si>
  <si>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</si>
  <si>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</si>
  <si>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</si>
  <si>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</si>
  <si>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</si>
  <si>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</si>
  <si>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</si>
  <si>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</si>
  <si>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</si>
  <si>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</si>
  <si>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</si>
  <si>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</si>
  <si>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</si>
  <si>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</si>
  <si>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</si>
  <si>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</si>
  <si>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</si>
  <si>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</si>
  <si>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</si>
  <si>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</si>
  <si>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</si>
  <si>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</si>
  <si>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</si>
  <si>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</si>
  <si>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</si>
  <si>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</si>
  <si>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</si>
  <si>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</si>
  <si>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</si>
  <si>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</si>
  <si>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</si>
  <si>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</si>
  <si>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</si>
  <si>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</si>
  <si>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</si>
  <si>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</si>
  <si>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</si>
  <si>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</si>
  <si>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</si>
  <si>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</si>
  <si>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</si>
  <si>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</si>
  <si>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</si>
  <si>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</si>
  <si>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</si>
  <si>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</si>
  <si>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</si>
  <si>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</si>
  <si>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</si>
  <si>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</si>
  <si>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</si>
  <si>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</si>
  <si>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</si>
  <si>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</si>
  <si>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</si>
  <si>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</si>
  <si>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</si>
  <si>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</si>
  <si>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</si>
  <si>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</si>
  <si>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</si>
  <si>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</si>
  <si>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</si>
  <si>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</si>
  <si>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</si>
  <si>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</si>
  <si>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</si>
  <si>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</si>
  <si>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</si>
  <si>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</si>
  <si>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</si>
  <si>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</si>
  <si>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</si>
  <si>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</si>
  <si>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</si>
  <si>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</si>
  <si>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</si>
  <si>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</si>
  <si>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</si>
  <si>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</si>
  <si>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</si>
  <si>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</si>
  <si>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</si>
  <si>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</si>
  <si>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</si>
  <si>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</si>
  <si>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</si>
  <si>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</si>
  <si>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</si>
  <si>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</si>
  <si>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</si>
  <si>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</si>
  <si>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</si>
  <si>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</si>
  <si>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</si>
  <si>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</si>
  <si>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</si>
  <si>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</si>
  <si>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</si>
  <si>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</si>
  <si>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</si>
  <si>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</si>
  <si>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</si>
  <si>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</si>
  <si>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</si>
  <si>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</si>
  <si>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</si>
  <si>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</si>
  <si>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</si>
  <si>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</si>
  <si>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</si>
  <si>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</si>
  <si>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</si>
  <si>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</si>
  <si>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</si>
  <si>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</si>
  <si>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</si>
  <si>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</si>
  <si>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</si>
  <si>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</si>
  <si>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</si>
  <si>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</si>
  <si>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</si>
  <si>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</si>
  <si>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</si>
  <si>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</si>
  <si>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</si>
  <si>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</si>
  <si>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</si>
  <si>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</si>
  <si>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</si>
  <si>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</si>
  <si>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</si>
  <si>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</si>
  <si>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</si>
  <si>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</si>
  <si>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</si>
  <si>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</si>
  <si>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</si>
  <si>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</si>
  <si>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</si>
  <si>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</si>
  <si>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</si>
  <si>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</si>
  <si>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</si>
  <si>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</si>
  <si>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</si>
  <si>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</si>
  <si>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</si>
  <si>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</si>
  <si>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</si>
  <si>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</si>
  <si>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</si>
  <si>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</si>
  <si>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</si>
  <si>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</si>
  <si>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</si>
  <si>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</si>
  <si>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</si>
  <si>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</si>
  <si>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</si>
  <si>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</si>
  <si>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</si>
  <si>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</si>
  <si>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</si>
  <si>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</si>
  <si>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</si>
  <si>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</si>
  <si>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</si>
  <si>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</si>
  <si>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</si>
  <si>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</si>
  <si>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</si>
  <si>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</si>
  <si>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</si>
  <si>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</si>
  <si>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</si>
  <si>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</si>
  <si>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</si>
  <si>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</si>
  <si>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</si>
  <si>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</si>
  <si>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</si>
  <si>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</si>
  <si>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</si>
  <si>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</si>
  <si>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</si>
  <si>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</si>
  <si>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</si>
  <si>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</si>
  <si>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</si>
  <si>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</si>
  <si>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</si>
  <si>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</si>
  <si>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</si>
  <si>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</si>
  <si>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</si>
  <si>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</si>
  <si>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</si>
  <si>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</si>
  <si>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</si>
  <si>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</si>
  <si>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</si>
  <si>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</si>
  <si>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</si>
  <si>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</si>
  <si>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</si>
  <si>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</si>
  <si>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</si>
  <si>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</si>
  <si>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</si>
  <si>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</si>
  <si>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</si>
  <si>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</si>
  <si>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</si>
  <si>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</si>
  <si>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</si>
  <si>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</si>
  <si>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</si>
  <si>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</si>
  <si>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</si>
  <si>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</si>
  <si>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</si>
  <si>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</si>
  <si>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</si>
  <si>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</si>
  <si>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</si>
  <si>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</si>
  <si>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</si>
  <si>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</si>
  <si>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</si>
  <si>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</si>
  <si>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</si>
  <si>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</si>
  <si>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</si>
  <si>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</si>
  <si>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</si>
  <si>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</si>
  <si>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</si>
  <si>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</si>
  <si>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</si>
  <si>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</si>
  <si>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</si>
  <si>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</si>
  <si>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</si>
  <si>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</si>
  <si>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</si>
  <si>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</si>
  <si>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</si>
  <si>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</si>
  <si>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</si>
  <si>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</si>
  <si>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</si>
  <si>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</si>
  <si>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</si>
  <si>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</si>
  <si>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</si>
  <si>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</si>
  <si>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</si>
  <si>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</si>
  <si>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</si>
  <si>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</si>
  <si>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</si>
  <si>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</si>
  <si>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</si>
  <si>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</si>
  <si>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</si>
  <si>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</si>
  <si>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</si>
  <si>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</si>
  <si>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</si>
  <si>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</si>
  <si>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</si>
  <si>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</si>
  <si>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</si>
  <si>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</si>
  <si>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</si>
  <si>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</si>
  <si>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</si>
  <si>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</si>
  <si>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</si>
  <si>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</si>
  <si>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</si>
  <si>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</si>
  <si>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</si>
  <si>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</si>
  <si>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</si>
  <si>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</si>
  <si>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</si>
  <si>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</si>
  <si>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</si>
  <si>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</si>
  <si>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</si>
  <si>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</si>
  <si>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</si>
  <si>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</si>
  <si>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</si>
  <si>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</si>
  <si>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</si>
  <si>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</si>
  <si>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</si>
  <si>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</si>
  <si>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</si>
  <si>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</si>
  <si>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</si>
  <si>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</si>
  <si>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</si>
  <si>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</si>
  <si>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</si>
  <si>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</si>
  <si>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</si>
  <si>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</si>
  <si>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</si>
  <si>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</si>
  <si>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</si>
  <si>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</si>
  <si>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</si>
  <si>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</si>
  <si>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</si>
  <si>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</si>
  <si>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</si>
  <si>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</si>
  <si>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</si>
  <si>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</si>
  <si>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</si>
  <si>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</si>
  <si>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</si>
  <si>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</si>
  <si>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</si>
  <si>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</si>
  <si>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</si>
  <si>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</si>
  <si>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</si>
  <si>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</si>
  <si>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</si>
  <si>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</si>
  <si>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</si>
  <si>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</si>
  <si>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</si>
  <si>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</si>
  <si>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</si>
  <si>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</si>
  <si>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</si>
  <si>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</si>
  <si>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</si>
  <si>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</si>
  <si>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</si>
  <si>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</si>
  <si>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</si>
  <si>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</si>
  <si>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</si>
  <si>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</si>
  <si>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</si>
  <si>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</si>
  <si>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</si>
  <si>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</si>
  <si>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</si>
  <si>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</si>
  <si>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</si>
  <si>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</si>
  <si>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</si>
  <si>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</si>
  <si>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</si>
  <si>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</si>
  <si>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</si>
  <si>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</si>
  <si>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</si>
  <si>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</si>
  <si>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</si>
  <si>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</si>
  <si>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</si>
  <si>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</si>
  <si>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</si>
  <si>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</si>
  <si>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</si>
  <si>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</si>
  <si>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</si>
  <si>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</si>
  <si>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</si>
  <si>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</si>
  <si>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</si>
  <si>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</si>
  <si>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</si>
  <si>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</si>
  <si>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</si>
  <si>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</si>
  <si>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</si>
  <si>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</si>
  <si>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</si>
  <si>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</si>
  <si>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</si>
  <si>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</si>
  <si>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</si>
  <si>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</si>
  <si>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</si>
  <si>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</si>
  <si>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</si>
  <si>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</si>
  <si>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</si>
  <si>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</si>
  <si>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</si>
  <si>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</si>
  <si>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</si>
  <si>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</si>
  <si>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</si>
  <si>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</si>
  <si>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</si>
  <si>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</si>
  <si>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</si>
  <si>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</si>
  <si>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</si>
  <si>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</si>
  <si>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</si>
  <si>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</si>
  <si>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</si>
  <si>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</si>
  <si>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</si>
  <si>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</si>
  <si>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</si>
  <si>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</si>
  <si>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</si>
  <si>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</si>
  <si>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</si>
  <si>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</si>
  <si>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</si>
  <si>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</si>
  <si>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</si>
  <si>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</si>
  <si>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</si>
  <si>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</si>
  <si>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</si>
  <si>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</si>
  <si>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</si>
  <si>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</si>
  <si>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</si>
  <si>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</si>
  <si>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</si>
  <si>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</si>
  <si>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</si>
  <si>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</si>
  <si>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</si>
  <si>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</si>
  <si>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</si>
  <si>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</si>
  <si>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</si>
  <si>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</si>
  <si>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</si>
  <si>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</si>
  <si>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</si>
  <si>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</si>
  <si>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</si>
  <si>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</si>
  <si>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</si>
  <si>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</si>
  <si>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</si>
  <si>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</si>
  <si>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</si>
  <si>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</si>
  <si>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</si>
  <si>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</si>
  <si>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</si>
  <si>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</si>
  <si>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</si>
  <si>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</si>
  <si>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</si>
  <si>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</si>
  <si>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</si>
  <si>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</si>
  <si>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</si>
  <si>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</si>
  <si>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</si>
  <si>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</si>
  <si>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</si>
  <si>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</si>
  <si>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</si>
  <si>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</si>
  <si>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</si>
  <si>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</si>
  <si>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</si>
  <si>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</si>
  <si>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</si>
  <si>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</si>
  <si>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</si>
  <si>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</si>
  <si>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</si>
  <si>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</si>
  <si>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</si>
  <si>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</si>
  <si>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</si>
  <si>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</si>
  <si>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</si>
  <si>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</si>
  <si>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</si>
  <si>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</si>
  <si>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</si>
  <si>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</si>
  <si>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</si>
  <si>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</si>
  <si>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</si>
  <si>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</si>
  <si>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</si>
  <si>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</si>
  <si>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</si>
  <si>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</si>
  <si>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</si>
  <si>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</si>
  <si>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</si>
  <si>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</si>
  <si>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</si>
  <si>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</si>
  <si>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</si>
  <si>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</si>
  <si>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</si>
  <si>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</si>
  <si>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</si>
  <si>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</si>
  <si>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</si>
  <si>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</si>
  <si>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</si>
  <si>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</si>
  <si>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</si>
  <si>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</si>
  <si>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</si>
  <si>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</si>
  <si>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</si>
  <si>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</si>
  <si>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</si>
  <si>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</si>
  <si>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</si>
  <si>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</si>
  <si>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</si>
  <si>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</si>
  <si>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</si>
  <si>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</si>
  <si>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</si>
  <si>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</si>
  <si>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</si>
  <si>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</si>
  <si>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</si>
  <si>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</si>
  <si>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</si>
  <si>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</si>
  <si>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</si>
  <si>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</si>
  <si>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</si>
  <si>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</si>
  <si>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</si>
  <si>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</si>
  <si>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</si>
  <si>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</si>
  <si>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</si>
  <si>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</si>
  <si>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</si>
  <si>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</si>
  <si>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</si>
  <si>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</si>
  <si>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</si>
  <si>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</si>
  <si>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</si>
  <si>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</si>
  <si>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</si>
  <si>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</si>
  <si>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</si>
  <si>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</si>
  <si>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</si>
  <si>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</si>
  <si>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</si>
  <si>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</si>
  <si>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</si>
  <si>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</si>
  <si>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</si>
  <si>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</si>
  <si>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</si>
  <si>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</si>
  <si>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</si>
  <si>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</si>
  <si>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</si>
  <si>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</si>
  <si>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</si>
  <si>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</si>
  <si>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</si>
  <si>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</si>
  <si>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</si>
  <si>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</si>
  <si>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</si>
  <si>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</si>
  <si>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</si>
  <si>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</si>
  <si>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</si>
  <si>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</si>
  <si>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</si>
  <si>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</si>
  <si>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</si>
  <si>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</si>
  <si>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</si>
  <si>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</si>
  <si>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</si>
  <si>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</si>
  <si>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</si>
  <si>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</si>
  <si>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</si>
  <si>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</si>
  <si>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</si>
  <si>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</si>
  <si>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</si>
  <si>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</si>
  <si>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</si>
  <si>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</si>
  <si>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</si>
  <si>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</si>
  <si>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</si>
  <si>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</si>
  <si>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</si>
  <si>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</si>
  <si>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</si>
  <si>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</si>
  <si>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</si>
  <si>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</si>
  <si>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</si>
  <si>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</si>
  <si>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</si>
  <si>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</si>
  <si>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</si>
  <si>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</si>
  <si>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</si>
  <si>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</si>
  <si>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</si>
  <si>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</si>
  <si>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</si>
  <si>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</si>
  <si>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</si>
  <si>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</si>
  <si>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</si>
  <si>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</si>
  <si>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</si>
  <si>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</si>
  <si>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</si>
  <si>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</si>
  <si>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</si>
  <si>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</si>
  <si>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</si>
  <si>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</si>
  <si>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</si>
  <si>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</si>
  <si>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</si>
  <si>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</si>
  <si>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</si>
  <si>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</si>
  <si>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</si>
  <si>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</si>
  <si>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</si>
  <si>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</si>
  <si>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</si>
  <si>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</si>
  <si>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</si>
  <si>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</si>
  <si>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</si>
  <si>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</si>
  <si>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</si>
  <si>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</si>
  <si>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</si>
  <si>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</si>
  <si>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</si>
  <si>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</si>
  <si>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</si>
  <si>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</si>
  <si>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</si>
  <si>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</si>
  <si>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</si>
  <si>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</si>
  <si>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</si>
  <si>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</si>
  <si>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</si>
  <si>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</si>
  <si>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</si>
  <si>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</si>
  <si>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</si>
  <si>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</si>
  <si>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</si>
  <si>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</si>
  <si>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</si>
  <si>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</si>
  <si>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</si>
  <si>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</si>
  <si>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</si>
  <si>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</si>
  <si>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</si>
  <si>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</si>
  <si>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</si>
  <si>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</si>
  <si>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</si>
  <si>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</si>
  <si>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</si>
  <si>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</si>
  <si>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</si>
  <si>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</si>
  <si>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</si>
  <si>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</si>
  <si>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</si>
  <si>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</si>
  <si>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</si>
  <si>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</si>
  <si>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</si>
  <si>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</si>
  <si>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</si>
  <si>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</si>
  <si>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</si>
  <si>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</si>
  <si>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</si>
  <si>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</si>
  <si>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</si>
  <si>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</si>
  <si>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</si>
  <si>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</si>
  <si>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</si>
  <si>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</si>
  <si>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</si>
  <si>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</si>
  <si>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</si>
  <si>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</si>
  <si>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</si>
  <si>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</si>
  <si>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</si>
  <si>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</si>
  <si>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</si>
  <si>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</si>
  <si>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</si>
  <si>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</si>
  <si>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</si>
  <si>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</si>
  <si>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</si>
  <si>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</si>
  <si>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</si>
  <si>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</si>
  <si>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</si>
  <si>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</si>
  <si>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</si>
  <si>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</si>
  <si>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</si>
  <si>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</si>
  <si>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</si>
  <si>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</si>
  <si>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</si>
  <si>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</si>
  <si>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</si>
  <si>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</si>
  <si>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</si>
  <si>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</si>
  <si>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</si>
  <si>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</si>
  <si>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</si>
  <si>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</si>
  <si>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</si>
  <si>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</si>
  <si>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</si>
  <si>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</si>
  <si>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</si>
  <si>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</si>
  <si>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</si>
  <si>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</si>
  <si>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</si>
  <si>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</si>
  <si>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</si>
  <si>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</si>
  <si>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</si>
  <si>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</si>
  <si>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</si>
  <si>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</si>
  <si>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</si>
  <si>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</si>
  <si>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</si>
  <si>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</si>
  <si>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</si>
  <si>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</si>
  <si>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</si>
  <si>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</si>
  <si>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</si>
  <si>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</si>
  <si>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</si>
  <si>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</si>
  <si>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</si>
  <si>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</si>
  <si>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</si>
  <si>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</si>
  <si>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</si>
  <si>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</si>
  <si>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</si>
  <si>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</si>
  <si>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</si>
  <si>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</si>
  <si>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</si>
  <si>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</si>
  <si>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</si>
  <si>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</si>
  <si>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</si>
  <si>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</si>
  <si>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</si>
  <si>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</si>
  <si>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</si>
  <si>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</si>
  <si>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</si>
  <si>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</si>
  <si>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</si>
  <si>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</si>
  <si>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</si>
  <si>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</si>
  <si>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</si>
  <si>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</si>
  <si>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</si>
  <si>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</si>
  <si>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</si>
  <si>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</si>
  <si>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</si>
  <si>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</si>
  <si>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</si>
  <si>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</si>
  <si>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</si>
  <si>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</si>
  <si>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</si>
  <si>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</si>
  <si>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</si>
  <si>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</si>
  <si>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</si>
  <si>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</si>
  <si>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</si>
  <si>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</si>
  <si>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</si>
  <si>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</si>
  <si>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</si>
  <si>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</si>
  <si>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</si>
  <si>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</si>
  <si>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</si>
  <si>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</si>
  <si>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</si>
  <si>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</si>
  <si>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</si>
  <si>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</si>
  <si>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</si>
  <si>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</si>
  <si>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</si>
  <si>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</si>
  <si>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</si>
  <si>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</si>
  <si>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</si>
  <si>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</si>
  <si>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</si>
  <si>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</si>
  <si>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</si>
  <si>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</si>
  <si>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</si>
  <si>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</si>
  <si>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</si>
  <si>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</si>
  <si>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</si>
  <si>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</si>
  <si>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</si>
  <si>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</si>
  <si>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</si>
  <si>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</si>
  <si>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</si>
  <si>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</si>
  <si>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</si>
  <si>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</si>
  <si>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</si>
  <si>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</si>
  <si>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</si>
  <si>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</si>
  <si>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</si>
  <si>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</si>
  <si>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</si>
  <si>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</si>
  <si>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</si>
  <si>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</si>
  <si>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</si>
  <si>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</si>
  <si>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</si>
  <si>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</si>
  <si>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</si>
  <si>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</si>
  <si>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</si>
  <si>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</si>
  <si>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</si>
  <si>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</si>
  <si>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</si>
  <si>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</si>
  <si>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</si>
  <si>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</si>
  <si>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</si>
  <si>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</si>
  <si>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</si>
  <si>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</si>
  <si>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</si>
  <si>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</si>
  <si>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</si>
  <si>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</si>
  <si>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</si>
  <si>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</si>
  <si>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</si>
  <si>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</si>
  <si>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</si>
  <si>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</si>
  <si>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</si>
  <si>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</si>
  <si>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</si>
  <si>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</si>
  <si>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</si>
  <si>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</si>
  <si>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</si>
  <si>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</si>
  <si>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</si>
  <si>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</si>
  <si>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</si>
  <si>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</si>
  <si>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</si>
  <si>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</si>
  <si>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</si>
  <si>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</si>
  <si>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</si>
  <si>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</si>
  <si>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</si>
  <si>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</si>
  <si>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</si>
  <si>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</si>
  <si>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</si>
  <si>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</si>
  <si>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</si>
  <si>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</si>
  <si>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</si>
  <si>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</si>
  <si>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</si>
  <si>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</si>
  <si>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</si>
  <si>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</si>
  <si>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</si>
  <si>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</si>
  <si>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</si>
  <si>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</si>
  <si>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</si>
  <si>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</si>
  <si>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</si>
  <si>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</si>
  <si>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</si>
  <si>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</si>
  <si>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</si>
  <si>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</si>
  <si>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</si>
  <si>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</si>
  <si>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</si>
  <si>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</si>
  <si>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</si>
  <si>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</si>
  <si>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</si>
  <si>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</si>
  <si>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</si>
  <si>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</si>
  <si>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</si>
  <si>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</si>
  <si>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</si>
  <si>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</si>
  <si>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</si>
  <si>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</si>
  <si>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</si>
  <si>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</si>
  <si>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</si>
  <si>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</si>
  <si>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</si>
  <si>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</si>
  <si>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</si>
  <si>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</si>
  <si>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</si>
  <si>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</si>
  <si>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</si>
  <si>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</si>
  <si>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</si>
  <si>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</si>
  <si>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</si>
  <si>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</si>
  <si>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</si>
  <si>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</si>
  <si>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</si>
  <si>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</si>
  <si>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</si>
  <si>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</si>
  <si>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</si>
  <si>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</si>
  <si>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</si>
  <si>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</si>
  <si>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</si>
  <si>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</si>
  <si>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</si>
  <si>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</si>
  <si>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</si>
  <si>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</si>
  <si>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</si>
  <si>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</si>
  <si>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</si>
  <si>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</si>
  <si>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</si>
  <si>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</si>
  <si>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</si>
  <si>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</si>
  <si>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</si>
  <si>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</si>
  <si>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</si>
  <si>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</si>
  <si>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</si>
  <si>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</si>
  <si>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</si>
  <si>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</si>
  <si>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</si>
  <si>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</si>
  <si>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</si>
  <si>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</si>
  <si>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</si>
  <si>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</si>
  <si>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</si>
  <si>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</si>
  <si>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</si>
  <si>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</si>
  <si>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</si>
  <si>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</si>
  <si>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</si>
  <si>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</si>
  <si>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</si>
  <si>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</si>
  <si>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</si>
  <si>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</si>
  <si>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</si>
  <si>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</si>
  <si>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</si>
  <si>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</si>
  <si>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</si>
  <si>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</si>
  <si>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</si>
  <si>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</si>
  <si>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</si>
  <si>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</si>
  <si>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</si>
  <si>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</si>
  <si>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</si>
  <si>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</si>
  <si>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</si>
  <si>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</si>
  <si>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</si>
  <si>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</si>
  <si>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</si>
  <si>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</si>
  <si>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</si>
  <si>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</si>
  <si>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</si>
  <si>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</si>
  <si>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</si>
  <si>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</si>
  <si>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</si>
  <si>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</si>
  <si>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</si>
  <si>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</si>
  <si>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</si>
  <si>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</si>
  <si>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</si>
  <si>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</si>
  <si>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</si>
  <si>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</si>
  <si>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</si>
  <si>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</si>
  <si>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</si>
  <si>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</si>
  <si>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</si>
  <si>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</si>
  <si>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</si>
  <si>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</si>
  <si>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</si>
  <si>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</si>
  <si>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</si>
  <si>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</si>
  <si>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</si>
  <si>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</si>
  <si>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</si>
  <si>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</si>
  <si>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</si>
  <si>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</si>
  <si>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</si>
  <si>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</si>
  <si>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</si>
  <si>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</si>
  <si>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</si>
  <si>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</si>
  <si>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</si>
  <si>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</si>
  <si>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</si>
  <si>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</si>
  <si>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</si>
  <si>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</si>
  <si>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</si>
  <si>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</si>
  <si>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</si>
  <si>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</si>
  <si>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</si>
  <si>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</si>
  <si>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</si>
  <si>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</si>
  <si>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</si>
  <si>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</si>
  <si>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</si>
  <si>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</si>
  <si>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</si>
  <si>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</si>
  <si>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</si>
  <si>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</si>
  <si>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</si>
  <si>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</si>
  <si>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</si>
  <si>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</si>
  <si>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</si>
  <si>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</si>
  <si>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</si>
  <si>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</si>
  <si>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</si>
  <si>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</si>
  <si>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</si>
  <si>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</si>
  <si>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</si>
  <si>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</si>
  <si>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</si>
  <si>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</si>
  <si>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</si>
  <si>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</si>
  <si>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</si>
  <si>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</si>
  <si>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</si>
  <si>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</si>
  <si>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</si>
  <si>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</si>
  <si>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</si>
  <si>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</si>
  <si>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</si>
  <si>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</si>
  <si>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</si>
  <si>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</si>
  <si>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</si>
  <si>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</si>
  <si>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</si>
  <si>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</si>
  <si>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</si>
  <si>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</si>
  <si>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</si>
  <si>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</si>
  <si>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</si>
  <si>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</si>
  <si>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</si>
  <si>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</si>
  <si>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</si>
  <si>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</si>
  <si>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</si>
  <si>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</si>
  <si>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</si>
  <si>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</si>
  <si>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</si>
  <si>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</si>
  <si>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</si>
  <si>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</si>
  <si>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</si>
  <si>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</si>
  <si>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</si>
  <si>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</si>
  <si>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</si>
  <si>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</si>
  <si>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</si>
  <si>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</si>
  <si>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</si>
  <si>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</si>
  <si>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</si>
  <si>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</si>
  <si>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</si>
  <si>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</si>
  <si>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</si>
  <si>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</si>
  <si>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</si>
  <si>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</si>
  <si>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</si>
  <si>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</si>
  <si>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</si>
  <si>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</si>
  <si>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</si>
  <si>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</si>
  <si>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</si>
  <si>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</si>
  <si>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</si>
  <si>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</si>
  <si>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</si>
  <si>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</si>
  <si>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</si>
  <si>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</si>
  <si>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</si>
  <si>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</si>
  <si>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</si>
  <si>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</si>
  <si>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</si>
  <si>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</si>
  <si>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</si>
  <si>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</si>
  <si>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</si>
  <si>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</si>
  <si>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</si>
  <si>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</si>
  <si>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</si>
  <si>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</si>
  <si>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</si>
  <si>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</si>
  <si>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</si>
  <si>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</si>
  <si>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</si>
  <si>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</si>
  <si>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</si>
  <si>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</si>
  <si>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</si>
  <si>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</si>
  <si>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</si>
  <si>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</si>
  <si>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</si>
  <si>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</si>
  <si>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</si>
  <si>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</si>
  <si>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</si>
  <si>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</si>
  <si>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</si>
  <si>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</si>
  <si>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</si>
  <si>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</si>
  <si>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</si>
  <si>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</si>
  <si>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</si>
  <si>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</si>
  <si>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</si>
  <si>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</si>
  <si>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</si>
  <si>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</si>
  <si>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</si>
  <si>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</si>
  <si>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</si>
  <si>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</si>
  <si>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</si>
  <si>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</si>
  <si>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</si>
  <si>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</si>
  <si>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</si>
  <si>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</si>
  <si>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</si>
  <si>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</si>
  <si>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</si>
  <si>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</si>
  <si>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</si>
  <si>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</si>
  <si>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</si>
  <si>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</si>
  <si>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</si>
  <si>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</si>
  <si>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</si>
  <si>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</si>
  <si>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</si>
  <si>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</si>
  <si>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</si>
  <si>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</si>
  <si>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</si>
  <si>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</si>
  <si>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</si>
  <si>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</si>
  <si>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</si>
  <si>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</si>
  <si>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</si>
  <si>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</si>
  <si>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</si>
  <si>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</si>
  <si>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</si>
  <si>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</si>
  <si>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</si>
  <si>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</si>
  <si>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</si>
  <si>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</si>
  <si>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</si>
  <si>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</si>
  <si>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</si>
  <si>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</si>
  <si>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</si>
  <si>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</si>
  <si>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</si>
  <si>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</si>
  <si>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</si>
  <si>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</si>
  <si>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</si>
  <si>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</si>
  <si>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</si>
  <si>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</si>
  <si>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</si>
  <si>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</si>
  <si>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</si>
  <si>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</si>
  <si>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</si>
  <si>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</si>
  <si>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</si>
  <si>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</si>
  <si>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</si>
  <si>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</si>
  <si>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</si>
  <si>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</si>
  <si>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</si>
  <si>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</si>
  <si>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</si>
  <si>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</si>
  <si>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</si>
  <si>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</si>
  <si>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</si>
  <si>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</si>
  <si>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</si>
  <si>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</si>
  <si>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</si>
  <si>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</si>
  <si>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</si>
  <si>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</si>
  <si>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</si>
  <si>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</si>
  <si>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</si>
  <si>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</si>
  <si>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</si>
  <si>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</si>
  <si>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</si>
  <si>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</si>
  <si>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</si>
  <si>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</si>
  <si>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</si>
  <si>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</si>
  <si>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</si>
  <si>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</si>
  <si>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</si>
  <si>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</si>
  <si>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</si>
  <si>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</si>
  <si>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</si>
  <si>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</si>
  <si>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</si>
  <si>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</si>
  <si>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</si>
  <si>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</si>
  <si>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</si>
  <si>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</si>
  <si>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</si>
  <si>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</si>
  <si>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</si>
  <si>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</si>
  <si>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</si>
  <si>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</si>
  <si>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</si>
  <si>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</si>
  <si>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</si>
  <si>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</si>
  <si>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</si>
  <si>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</si>
  <si>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</si>
  <si>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</si>
  <si>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</si>
  <si>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</si>
  <si>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</si>
  <si>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</si>
  <si>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</si>
  <si>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</si>
  <si>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</si>
  <si>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</si>
  <si>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</si>
  <si>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</si>
  <si>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</si>
  <si>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</si>
  <si>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</si>
  <si>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</si>
  <si>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</si>
  <si>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</si>
  <si>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</si>
  <si>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</si>
  <si>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</si>
  <si>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</si>
  <si>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</si>
  <si>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</si>
  <si>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</si>
  <si>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</si>
  <si>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</si>
  <si>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</si>
  <si>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</si>
  <si>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</si>
  <si>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</si>
  <si>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</si>
  <si>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</si>
  <si>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</si>
  <si>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</si>
  <si>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</si>
  <si>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</si>
  <si>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</si>
  <si>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</si>
  <si>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</si>
  <si>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</si>
  <si>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</si>
  <si>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</si>
  <si>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</si>
  <si>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</si>
  <si>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</si>
  <si>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</si>
  <si>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</si>
  <si>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</si>
  <si>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</si>
  <si>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</si>
  <si>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</si>
  <si>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</si>
  <si>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</si>
  <si>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</si>
  <si>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</si>
  <si>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</si>
  <si>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</si>
  <si>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</si>
  <si>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</si>
  <si>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</si>
  <si>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</si>
  <si>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</si>
  <si>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</si>
  <si>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</si>
  <si>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</si>
  <si>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</si>
  <si>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</si>
  <si>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</si>
  <si>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</si>
  <si>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</si>
  <si>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</si>
  <si>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</si>
  <si>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</si>
  <si>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</si>
  <si>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</si>
  <si>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</si>
  <si>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</si>
  <si>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</si>
  <si>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</si>
  <si>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</si>
  <si>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</si>
  <si>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</si>
  <si>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</si>
  <si>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</si>
  <si>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</si>
  <si>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</si>
  <si>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</si>
  <si>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</si>
  <si>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</si>
  <si>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</si>
  <si>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</si>
  <si>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</si>
  <si>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</si>
  <si>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</si>
  <si>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</si>
  <si>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</si>
  <si>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</si>
  <si>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</si>
  <si>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</si>
  <si>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</si>
  <si>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</si>
  <si>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</si>
  <si>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</si>
  <si>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</si>
  <si>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</si>
  <si>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</si>
  <si>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</si>
  <si>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</si>
  <si>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</si>
  <si>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</si>
  <si>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</si>
  <si>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</si>
  <si>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</si>
  <si>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</si>
  <si>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</si>
  <si>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</si>
  <si>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</si>
  <si>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</si>
  <si>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</si>
  <si>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</si>
  <si>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</si>
  <si>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</si>
  <si>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</si>
  <si>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</si>
  <si>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</si>
  <si>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</si>
  <si>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</si>
  <si>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</si>
  <si>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</si>
  <si>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</si>
  <si>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</si>
  <si>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</si>
  <si>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</si>
  <si>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</si>
  <si>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</si>
  <si>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</si>
  <si>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</si>
  <si>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</si>
  <si>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</si>
  <si>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</si>
  <si>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</si>
  <si>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</si>
  <si>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</si>
  <si>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</si>
  <si>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</si>
  <si>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</si>
  <si>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</si>
  <si>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</si>
  <si>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</si>
  <si>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</si>
  <si>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</si>
  <si>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</si>
  <si>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</si>
  <si>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</si>
  <si>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</si>
  <si>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</si>
  <si>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</si>
  <si>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</si>
  <si>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</si>
  <si>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</si>
  <si>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</si>
  <si>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</si>
  <si>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</si>
  <si>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</si>
  <si>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</si>
  <si>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</si>
  <si>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</si>
  <si>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</si>
  <si>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</si>
  <si>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</si>
  <si>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</si>
  <si>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</si>
  <si>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</si>
  <si>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</si>
  <si>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</si>
  <si>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</si>
  <si>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</si>
  <si>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</si>
  <si>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</si>
  <si>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</si>
  <si>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</si>
  <si>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</si>
  <si>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</si>
  <si>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</si>
  <si>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</si>
  <si>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</si>
  <si>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</si>
  <si>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</si>
  <si>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</si>
  <si>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</si>
  <si>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</si>
  <si>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</si>
  <si>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</si>
  <si>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</si>
  <si>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</si>
  <si>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</si>
  <si>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</si>
  <si>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</si>
  <si>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</si>
  <si>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</si>
  <si>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</si>
  <si>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</si>
  <si>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</si>
  <si>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</si>
  <si>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</si>
  <si>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</si>
  <si>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</si>
  <si>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</si>
  <si>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</si>
  <si>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</si>
  <si>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</si>
  <si>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</si>
  <si>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</si>
  <si>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</si>
  <si>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</si>
  <si>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</si>
  <si>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</si>
  <si>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</si>
  <si>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</si>
  <si>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</si>
  <si>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</si>
  <si>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</si>
  <si>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</si>
  <si>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</si>
  <si>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</si>
  <si>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</si>
  <si>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</si>
  <si>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</si>
  <si>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</si>
  <si>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</si>
  <si>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</si>
  <si>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</si>
  <si>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</si>
  <si>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</si>
  <si>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</si>
  <si>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</si>
  <si>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</si>
  <si>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</si>
  <si>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</si>
  <si>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</si>
  <si>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</si>
  <si>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</si>
  <si>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</si>
  <si>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</si>
  <si>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</si>
  <si>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</si>
  <si>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</si>
  <si>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</si>
  <si>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</si>
  <si>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</si>
  <si>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</si>
  <si>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</si>
  <si>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</si>
  <si>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</si>
  <si>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</si>
  <si>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</si>
  <si>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</si>
  <si>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</si>
  <si>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</si>
  <si>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</si>
  <si>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</si>
  <si>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</si>
  <si>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</si>
  <si>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</si>
  <si>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</si>
  <si>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</si>
  <si>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</si>
  <si>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</si>
  <si>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</si>
  <si>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</si>
  <si>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</si>
  <si>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</si>
  <si>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</si>
  <si>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</si>
  <si>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</si>
  <si>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</si>
  <si>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</si>
  <si>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</si>
  <si>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</si>
  <si>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</si>
  <si>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</si>
  <si>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</si>
  <si>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</si>
  <si>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</si>
  <si>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</si>
  <si>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</si>
  <si>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</si>
  <si>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</si>
  <si>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</si>
  <si>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</si>
  <si>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</si>
  <si>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</si>
  <si>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</si>
  <si>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</si>
  <si>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</si>
  <si>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</si>
  <si>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</si>
  <si>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</si>
  <si>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</si>
  <si>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</si>
  <si>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</si>
  <si>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</si>
  <si>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</si>
  <si>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</si>
  <si>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</si>
  <si>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</si>
  <si>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</si>
  <si>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</si>
  <si>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</si>
  <si>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</si>
  <si>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</si>
  <si>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</si>
  <si>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</si>
  <si>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</si>
  <si>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</si>
  <si>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</si>
  <si>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</si>
  <si>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</si>
  <si>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</si>
  <si>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</si>
  <si>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</si>
  <si>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</si>
  <si>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</si>
  <si>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</si>
  <si>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</si>
  <si>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</si>
  <si>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</si>
  <si>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</si>
  <si>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</si>
  <si>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</si>
  <si>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</si>
  <si>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</si>
  <si>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</si>
  <si>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</si>
  <si>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</si>
  <si>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</si>
  <si>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</si>
  <si>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</si>
  <si>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</si>
  <si>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</si>
  <si>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</si>
  <si>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</si>
  <si>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</si>
  <si>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</si>
  <si>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</si>
  <si>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</si>
  <si>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</si>
  <si>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</si>
  <si>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</si>
  <si>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</si>
  <si>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</si>
  <si>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</si>
  <si>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</si>
  <si>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</si>
  <si>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</si>
  <si>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</si>
  <si>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</si>
  <si>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</si>
  <si>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</si>
  <si>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</si>
  <si>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</si>
  <si>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</si>
  <si>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</si>
  <si>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</si>
  <si>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</si>
  <si>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</si>
  <si>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</si>
  <si>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</si>
  <si>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</si>
  <si>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</si>
  <si>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</si>
  <si>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</si>
  <si>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</si>
  <si>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</si>
  <si>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</si>
  <si>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</si>
  <si>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</si>
  <si>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</si>
  <si>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</si>
  <si>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</si>
  <si>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</si>
  <si>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</si>
  <si>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</si>
  <si>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</si>
  <si>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</si>
  <si>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</si>
  <si>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</si>
  <si>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</si>
  <si>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</si>
  <si>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</si>
  <si>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</si>
  <si>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</si>
  <si>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</si>
  <si>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</si>
  <si>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</si>
  <si>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</si>
  <si>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</si>
  <si>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</si>
  <si>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</si>
  <si>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</si>
  <si>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</si>
  <si>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</si>
  <si>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</si>
  <si>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</si>
  <si>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</si>
  <si>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</si>
  <si>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</si>
  <si>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</si>
  <si>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</si>
  <si>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</si>
  <si>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</si>
  <si>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</si>
  <si>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</si>
  <si>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</si>
  <si>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</si>
  <si>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</si>
  <si>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</si>
  <si>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</si>
  <si>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</si>
  <si>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</si>
  <si>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</si>
  <si>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</si>
  <si>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</si>
  <si>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</si>
  <si>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</si>
  <si>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</si>
  <si>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</si>
  <si>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</si>
  <si>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</si>
  <si>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</si>
  <si>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</si>
  <si>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</si>
  <si>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</si>
  <si>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</si>
  <si>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</si>
  <si>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</si>
  <si>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</si>
  <si>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</si>
  <si>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</si>
  <si>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</si>
  <si>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</si>
  <si>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</si>
  <si>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</si>
  <si>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</si>
  <si>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</si>
  <si>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</si>
  <si>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</si>
  <si>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</si>
  <si>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</si>
  <si>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</si>
  <si>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</si>
  <si>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</si>
  <si>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</si>
  <si>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</si>
  <si>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</si>
  <si>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</si>
  <si>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</si>
  <si>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</si>
  <si>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</si>
  <si>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</si>
  <si>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</si>
  <si>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</si>
  <si>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</si>
  <si>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</si>
  <si>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</si>
  <si>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</si>
  <si>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</si>
  <si>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</si>
  <si>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</si>
  <si>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</si>
  <si>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</si>
  <si>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</si>
  <si>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</si>
  <si>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</si>
  <si>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</si>
  <si>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</si>
  <si>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</si>
  <si>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</si>
  <si>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</si>
  <si>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</si>
  <si>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</si>
  <si>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</si>
  <si>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</si>
  <si>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</si>
  <si>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</si>
  <si>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</si>
  <si>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</si>
  <si>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</si>
  <si>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</si>
  <si>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</si>
  <si>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</si>
  <si>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</si>
  <si>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</si>
  <si>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</si>
  <si>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</si>
  <si>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</si>
  <si>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</si>
  <si>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</si>
  <si>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</si>
  <si>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</si>
  <si>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</si>
  <si>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</si>
  <si>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</si>
  <si>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</si>
  <si>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</si>
  <si>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</si>
  <si>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</si>
  <si>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</si>
  <si>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</si>
  <si>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</si>
  <si>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</si>
  <si>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</si>
  <si>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</si>
  <si>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</si>
  <si>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</si>
  <si>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</si>
  <si>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</si>
  <si>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</si>
  <si>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</si>
  <si>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</si>
  <si>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</si>
  <si>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</si>
  <si>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</si>
  <si>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</si>
  <si>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</si>
  <si>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</si>
  <si>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</si>
  <si>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</si>
  <si>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</si>
  <si>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</si>
  <si>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</si>
  <si>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</si>
  <si>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</si>
  <si>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</si>
  <si>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</si>
  <si>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</si>
  <si>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</si>
  <si>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</si>
  <si>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</si>
  <si>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</si>
  <si>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</si>
  <si>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</si>
  <si>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</si>
  <si>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</si>
  <si>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</si>
  <si>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</si>
  <si>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</si>
  <si>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</si>
  <si>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</si>
  <si>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</si>
  <si>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</si>
  <si>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</si>
  <si>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</si>
  <si>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</si>
  <si>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</si>
  <si>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</si>
  <si>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</si>
  <si>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</si>
  <si>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</si>
  <si>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</si>
  <si>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</si>
  <si>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</si>
  <si>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</si>
  <si>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</si>
  <si>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</si>
  <si>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</si>
  <si>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</si>
  <si>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</si>
  <si>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</si>
  <si>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</si>
  <si>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</si>
  <si>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</si>
  <si>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</si>
  <si>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</si>
  <si>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</si>
  <si>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</si>
  <si>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</si>
  <si>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</si>
  <si>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</si>
  <si>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</si>
  <si>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</si>
  <si>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</si>
  <si>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</si>
  <si>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</si>
  <si>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</si>
  <si>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</si>
  <si>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</si>
  <si>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</si>
  <si>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</si>
  <si>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</si>
  <si>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</si>
  <si>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</si>
  <si>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</si>
  <si>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</si>
  <si>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</si>
  <si>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</si>
  <si>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</si>
  <si>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</si>
  <si>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</si>
  <si>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</si>
  <si>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</si>
  <si>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</si>
  <si>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</si>
  <si>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</si>
  <si>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</si>
  <si>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</si>
  <si>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</si>
  <si>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</si>
  <si>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</si>
  <si>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</si>
  <si>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</si>
  <si>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</si>
  <si>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</si>
  <si>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</si>
  <si>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</si>
  <si>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</si>
  <si>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</si>
  <si>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</si>
  <si>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</si>
  <si>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</si>
  <si>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</si>
  <si>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</si>
  <si>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</si>
  <si>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</si>
  <si>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</si>
  <si>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</si>
  <si>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</si>
  <si>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</si>
  <si>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</si>
  <si>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</si>
  <si>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</si>
  <si>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</si>
  <si>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</si>
  <si>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</si>
  <si>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</si>
  <si>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</si>
  <si>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</si>
  <si>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</si>
  <si>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</si>
  <si>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</si>
  <si>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</si>
  <si>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</si>
  <si>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</si>
  <si>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</si>
  <si>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</si>
  <si>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</si>
  <si>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</si>
  <si>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</si>
  <si>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</si>
  <si>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</si>
  <si>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</si>
  <si>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</si>
  <si>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</si>
  <si>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</si>
  <si>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</si>
  <si>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</si>
  <si>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</si>
  <si>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</si>
  <si>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</si>
  <si>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</si>
  <si>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</si>
  <si>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</si>
  <si>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</si>
  <si>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</si>
  <si>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</si>
  <si>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</si>
  <si>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</si>
  <si>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</si>
  <si>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</si>
  <si>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</si>
  <si>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</si>
  <si>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</si>
  <si>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</si>
  <si>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</si>
  <si>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</si>
  <si>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</si>
  <si>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</si>
  <si>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</si>
  <si>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</si>
  <si>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</si>
  <si>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</si>
  <si>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</si>
  <si>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</si>
  <si>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</si>
  <si>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</si>
  <si>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</si>
  <si>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</si>
  <si>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</si>
  <si>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</si>
  <si>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</si>
  <si>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</si>
  <si>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</si>
  <si>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</si>
  <si>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</si>
  <si>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</si>
  <si>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</si>
  <si>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</si>
  <si>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</si>
  <si>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</si>
  <si>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</si>
  <si>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</si>
  <si>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</si>
  <si>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</si>
  <si>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</si>
  <si>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</si>
  <si>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</si>
  <si>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</si>
  <si>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</si>
  <si>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</si>
  <si>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</si>
  <si>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</si>
  <si>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</si>
  <si>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</si>
  <si>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</si>
  <si>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</si>
  <si>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</si>
  <si>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</si>
  <si>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</si>
  <si>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</si>
  <si>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</si>
  <si>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</si>
  <si>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</si>
  <si>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</si>
  <si>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</si>
  <si>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</si>
  <si>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</si>
  <si>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</si>
  <si>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</si>
  <si>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</si>
  <si>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</si>
  <si>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</si>
  <si>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</si>
  <si>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</si>
  <si>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</si>
  <si>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</si>
  <si>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</si>
  <si>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</si>
  <si>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</si>
  <si>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</si>
  <si>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</si>
  <si>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</si>
  <si>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</si>
  <si>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</si>
  <si>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</si>
  <si>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</si>
  <si>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</si>
  <si>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</si>
  <si>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</si>
  <si>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</si>
  <si>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</si>
  <si>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</si>
  <si>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</si>
  <si>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</si>
  <si>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</si>
  <si>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</si>
  <si>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</si>
  <si>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</si>
  <si>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</si>
  <si>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</si>
  <si>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</si>
  <si>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</si>
  <si>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</si>
  <si>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</si>
  <si>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</si>
  <si>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</si>
  <si>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</si>
  <si>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</si>
  <si>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</si>
  <si>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</si>
  <si>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</si>
  <si>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</si>
  <si>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</si>
  <si>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</si>
  <si>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</si>
  <si>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</si>
  <si>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</si>
  <si>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</si>
  <si>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</si>
  <si>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</si>
  <si>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</si>
  <si>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</si>
  <si>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</si>
  <si>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</si>
  <si>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</si>
  <si>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</si>
  <si>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</si>
  <si>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</si>
  <si>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</si>
  <si>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</si>
  <si>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</si>
  <si>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</si>
  <si>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</si>
  <si>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</si>
  <si>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</si>
  <si>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</si>
  <si>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</si>
  <si>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</si>
  <si>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</si>
  <si>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</si>
  <si>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</si>
  <si>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</si>
  <si>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</si>
  <si>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</si>
  <si>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</si>
  <si>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</si>
  <si>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</si>
  <si>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</si>
  <si>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</si>
  <si>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</si>
  <si>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</si>
  <si>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</si>
  <si>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</si>
  <si>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</si>
  <si>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</si>
  <si>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</si>
  <si>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</si>
  <si>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</si>
  <si>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</si>
  <si>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</si>
  <si>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</si>
  <si>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</si>
  <si>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</si>
  <si>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</si>
  <si>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</si>
  <si>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</si>
  <si>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</si>
  <si>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</si>
  <si>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</si>
  <si>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</si>
  <si>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</si>
  <si>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</si>
  <si>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</si>
  <si>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</si>
  <si>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</si>
  <si>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</si>
  <si>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</si>
  <si>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</si>
  <si>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</si>
  <si>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</si>
  <si>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</si>
  <si>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</si>
  <si>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</si>
  <si>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</si>
  <si>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</si>
  <si>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</si>
  <si>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</si>
  <si>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</si>
  <si>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</si>
  <si>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</si>
  <si>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</si>
  <si>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</si>
  <si>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</si>
  <si>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</si>
  <si>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</si>
  <si>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</si>
  <si>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</si>
  <si>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</si>
  <si>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</si>
  <si>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</si>
  <si>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</si>
  <si>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</si>
  <si>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</si>
  <si>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</si>
  <si>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</si>
  <si>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</si>
  <si>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</si>
  <si>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</si>
  <si>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</si>
  <si>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</si>
  <si>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</si>
  <si>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</si>
  <si>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</si>
  <si>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</si>
  <si>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</si>
  <si>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</si>
  <si>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</si>
  <si>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</si>
  <si>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</si>
  <si>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</si>
  <si>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</si>
  <si>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</si>
  <si>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</si>
  <si>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</si>
  <si>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</si>
  <si>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</si>
  <si>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</si>
  <si>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</si>
  <si>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</si>
  <si>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</si>
  <si>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</si>
  <si>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</si>
  <si>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</si>
  <si>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</si>
  <si>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</si>
  <si>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</si>
  <si>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</si>
  <si>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</si>
  <si>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</si>
  <si>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</si>
  <si>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</si>
  <si>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</si>
  <si>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</si>
  <si>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</si>
  <si>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</si>
  <si>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</si>
  <si>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</si>
  <si>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</si>
  <si>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</si>
  <si>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</si>
  <si>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</si>
  <si>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</si>
  <si>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</si>
  <si>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</si>
  <si>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</si>
  <si>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</si>
  <si>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</si>
  <si>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</si>
  <si>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</si>
  <si>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</si>
  <si>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</si>
  <si>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</si>
  <si>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</si>
  <si>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</si>
  <si>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</si>
  <si>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</si>
  <si>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</si>
  <si>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</si>
  <si>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</si>
  <si>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</si>
  <si>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</si>
  <si>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</si>
  <si>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</si>
  <si>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</si>
  <si>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</si>
  <si>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</si>
  <si>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</si>
  <si>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</si>
  <si>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</si>
  <si>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</si>
  <si>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</si>
  <si>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</si>
  <si>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</si>
  <si>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</si>
  <si>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</si>
  <si>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</si>
  <si>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</si>
  <si>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</si>
  <si>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</si>
  <si>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</si>
  <si>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</si>
  <si>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</si>
  <si>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</si>
  <si>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</si>
  <si>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</si>
  <si>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</si>
  <si>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</si>
  <si>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</si>
  <si>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</si>
  <si>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</si>
  <si>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</si>
  <si>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</si>
  <si>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</si>
  <si>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</si>
  <si>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</si>
  <si>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</si>
  <si>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</si>
  <si>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</si>
  <si>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</si>
  <si>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</si>
  <si>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</si>
  <si>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</si>
  <si>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</si>
  <si>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</si>
  <si>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</si>
  <si>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</si>
  <si>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</si>
  <si>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</si>
  <si>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</si>
  <si>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</si>
  <si>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</si>
  <si>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</si>
  <si>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</si>
  <si>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</si>
  <si>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</si>
  <si>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</si>
  <si>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</si>
  <si>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</si>
  <si>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</si>
  <si>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</si>
  <si>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</si>
  <si>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</si>
  <si>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</si>
  <si>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</si>
  <si>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</si>
  <si>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</si>
  <si>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</si>
  <si>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</si>
  <si>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</si>
  <si>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</si>
  <si>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</si>
  <si>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</si>
  <si>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</si>
  <si>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</si>
  <si>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</si>
  <si>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</si>
  <si>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</si>
  <si>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</si>
  <si>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</si>
  <si>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</si>
  <si>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</si>
  <si>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</si>
  <si>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</si>
  <si>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</si>
  <si>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</si>
  <si>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</si>
  <si>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</si>
  <si>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</si>
  <si>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</si>
  <si>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</si>
  <si>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</si>
  <si>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</si>
  <si>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</si>
  <si>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</si>
  <si>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</si>
  <si>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</si>
  <si>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</si>
  <si>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</si>
  <si>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</si>
  <si>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</si>
  <si>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</si>
  <si>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</si>
  <si>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</si>
  <si>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</si>
  <si>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</si>
  <si>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</si>
  <si>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</si>
  <si>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</si>
  <si>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</si>
  <si>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</si>
  <si>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</si>
  <si>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</si>
  <si>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</si>
  <si>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</si>
  <si>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</si>
  <si>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</si>
  <si>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</si>
  <si>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</si>
  <si>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</si>
  <si>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</si>
  <si>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</si>
  <si>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</si>
  <si>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</si>
  <si>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</si>
  <si>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</si>
  <si>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</si>
  <si>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</si>
  <si>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</si>
  <si>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</si>
  <si>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</si>
  <si>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</si>
  <si>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</si>
  <si>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</si>
  <si>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</si>
  <si>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</si>
  <si>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</si>
  <si>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</si>
  <si>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</si>
  <si>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</si>
  <si>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</si>
  <si>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</si>
  <si>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</si>
  <si>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</si>
  <si>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</si>
  <si>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</si>
  <si>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</si>
  <si>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</si>
  <si>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</si>
  <si>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</si>
  <si>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</si>
  <si>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</si>
  <si>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</si>
  <si>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</si>
  <si>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</si>
  <si>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</si>
  <si>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</si>
  <si>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</si>
  <si>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</si>
  <si>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</si>
  <si>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</si>
  <si>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</si>
  <si>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</si>
  <si>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</si>
  <si>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</si>
  <si>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</si>
  <si>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</si>
  <si>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</si>
  <si>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</si>
  <si>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</si>
  <si>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</si>
  <si>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</si>
  <si>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</si>
  <si>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</si>
  <si>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</si>
  <si>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</si>
  <si>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</si>
  <si>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</si>
  <si>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</si>
  <si>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</si>
  <si>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</si>
  <si>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</si>
  <si>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</si>
  <si>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</si>
  <si>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</si>
  <si>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</si>
  <si>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</si>
  <si>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</si>
  <si>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</si>
  <si>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</si>
  <si>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</si>
  <si>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</si>
  <si>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</si>
  <si>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</si>
  <si>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</si>
  <si>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</si>
  <si>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</si>
  <si>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</si>
  <si>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</si>
  <si>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</si>
  <si>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</si>
  <si>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</si>
  <si>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</si>
  <si>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</si>
  <si>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</si>
  <si>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</si>
  <si>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</si>
  <si>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</si>
  <si>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</si>
  <si>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</si>
  <si>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</si>
  <si>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</si>
  <si>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</si>
  <si>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</si>
  <si>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</si>
  <si>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</si>
  <si>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</si>
  <si>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</si>
  <si>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</si>
  <si>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</si>
  <si>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</si>
  <si>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</si>
  <si>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</si>
  <si>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</si>
  <si>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</si>
  <si>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</si>
  <si>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</si>
  <si>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</si>
  <si>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</si>
  <si>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</si>
  <si>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</si>
  <si>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</si>
  <si>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</si>
  <si>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</si>
  <si>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</si>
  <si>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</si>
  <si>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</si>
  <si>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</si>
  <si>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</si>
  <si>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</si>
  <si>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</si>
  <si>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</si>
  <si>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</si>
  <si>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</si>
  <si>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</si>
  <si>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</si>
  <si>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</si>
  <si>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</si>
  <si>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</si>
  <si>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</si>
  <si>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</si>
  <si>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</si>
  <si>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</si>
  <si>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</si>
  <si>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</si>
  <si>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</si>
  <si>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</si>
  <si>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</si>
  <si>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</si>
  <si>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</si>
  <si>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</si>
  <si>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</si>
  <si>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</si>
  <si>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</si>
  <si>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</si>
  <si>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</si>
  <si>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</si>
  <si>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</si>
  <si>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</si>
  <si>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</si>
  <si>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</si>
  <si>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</si>
  <si>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</si>
  <si>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</si>
  <si>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</si>
  <si>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</si>
  <si>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</si>
  <si>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</si>
  <si>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</si>
  <si>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</si>
  <si>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</si>
  <si>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</si>
  <si>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</si>
  <si>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</si>
  <si>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</si>
  <si>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</si>
  <si>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</si>
  <si>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</si>
  <si>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</si>
  <si>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</si>
  <si>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</si>
  <si>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</si>
  <si>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</si>
  <si>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</si>
  <si>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</si>
  <si>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</si>
  <si>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</si>
  <si>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</si>
  <si>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</si>
  <si>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</si>
  <si>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</si>
  <si>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</si>
  <si>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</si>
  <si>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</si>
  <si>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</si>
  <si>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</si>
  <si>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</si>
  <si>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</si>
  <si>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</si>
  <si>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</si>
  <si>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</si>
  <si>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</si>
  <si>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</si>
  <si>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</si>
  <si>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</si>
  <si>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</si>
  <si>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</si>
  <si>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</si>
  <si>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</si>
  <si>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</si>
  <si>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</si>
  <si>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</si>
  <si>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</si>
  <si>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</si>
  <si>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</si>
  <si>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</si>
  <si>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</si>
  <si>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</si>
  <si>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</si>
  <si>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</si>
  <si>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</si>
  <si>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</si>
  <si>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</si>
  <si>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</si>
  <si>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</si>
  <si>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</si>
  <si>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</si>
  <si>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</si>
  <si>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</si>
  <si>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</si>
  <si>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</si>
  <si>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</si>
  <si>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</si>
  <si>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</si>
  <si>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</si>
  <si>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</si>
  <si>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</si>
  <si>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</si>
  <si>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</si>
  <si>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</si>
  <si>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</si>
  <si>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</si>
  <si>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</si>
  <si>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</si>
  <si>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</si>
  <si>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</si>
  <si>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</si>
  <si>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</si>
  <si>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</si>
  <si>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</si>
  <si>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</si>
  <si>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</si>
  <si>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</si>
  <si>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</si>
  <si>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</si>
  <si>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</si>
  <si>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</si>
  <si>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</si>
  <si>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</si>
  <si>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</si>
  <si>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</si>
  <si>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</si>
  <si>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</si>
  <si>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</si>
  <si>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</si>
  <si>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</si>
  <si>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</si>
  <si>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</si>
  <si>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</si>
  <si>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</si>
  <si>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</si>
  <si>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</si>
  <si>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</si>
  <si>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</si>
  <si>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</si>
  <si>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</si>
  <si>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</si>
  <si>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</si>
  <si>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</si>
  <si>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</si>
  <si>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</si>
  <si>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</si>
  <si>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</si>
  <si>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</si>
  <si>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</si>
  <si>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</si>
  <si>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</si>
  <si>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</si>
  <si>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</si>
  <si>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</si>
  <si>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</si>
  <si>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</si>
  <si>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</si>
  <si>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</si>
  <si>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</si>
  <si>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</si>
  <si>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</si>
  <si>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</si>
  <si>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</si>
  <si>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</si>
  <si>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</si>
  <si>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</si>
  <si>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</si>
  <si>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</si>
  <si>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</si>
  <si>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</si>
  <si>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</si>
  <si>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</si>
  <si>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</si>
  <si>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</si>
  <si>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</si>
  <si>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</si>
  <si>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</si>
  <si>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</si>
  <si>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</si>
  <si>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</si>
  <si>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</si>
  <si>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</si>
  <si>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</si>
  <si>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</si>
  <si>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</si>
  <si>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</si>
  <si>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</si>
  <si>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</si>
  <si>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</si>
  <si>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</si>
  <si>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</si>
  <si>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</si>
  <si>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</si>
  <si>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</si>
  <si>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</si>
  <si>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</si>
  <si>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</si>
  <si>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</si>
  <si>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</si>
  <si>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</si>
  <si>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</si>
  <si>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</si>
  <si>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</si>
  <si>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</si>
  <si>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</si>
  <si>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</si>
  <si>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</si>
  <si>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</si>
  <si>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</si>
  <si>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</si>
  <si>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</si>
  <si>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</si>
  <si>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</si>
  <si>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</si>
  <si>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</si>
  <si>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</si>
  <si>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</si>
  <si>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</si>
  <si>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</si>
  <si>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</si>
  <si>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</si>
  <si>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</si>
  <si>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</si>
  <si>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</si>
  <si>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</si>
  <si>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</si>
  <si>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</si>
  <si>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</si>
  <si>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</si>
  <si>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</si>
  <si>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</si>
  <si>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</si>
  <si>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</si>
  <si>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</si>
  <si>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</si>
  <si>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</si>
  <si>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</si>
  <si>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</si>
  <si>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</si>
  <si>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</si>
  <si>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</si>
  <si>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</si>
  <si>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</si>
  <si>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</si>
  <si>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</si>
  <si>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</si>
  <si>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</si>
  <si>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</si>
  <si>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</si>
  <si>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</si>
  <si>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</si>
  <si>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</si>
  <si>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</si>
  <si>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</si>
  <si>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</si>
  <si>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</si>
  <si>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</si>
  <si>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</si>
  <si>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</si>
  <si>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</si>
  <si>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</si>
  <si>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</si>
  <si>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</si>
  <si>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</si>
  <si>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</si>
  <si>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</si>
  <si>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</si>
  <si>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</si>
  <si>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</si>
  <si>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</si>
  <si>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</si>
  <si>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</si>
  <si>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</si>
  <si>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</si>
  <si>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</si>
  <si>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</si>
  <si>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</si>
  <si>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</si>
  <si>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</si>
  <si>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</si>
  <si>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</si>
  <si>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</si>
  <si>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</si>
  <si>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</si>
  <si>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</si>
  <si>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</si>
  <si>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</si>
  <si>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</si>
  <si>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</si>
  <si>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</si>
  <si>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</si>
  <si>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</si>
  <si>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</si>
  <si>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</si>
  <si>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</si>
  <si>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</si>
  <si>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</si>
  <si>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</si>
  <si>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</si>
  <si>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</si>
  <si>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</si>
  <si>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</si>
  <si>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</si>
  <si>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</si>
  <si>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</si>
  <si>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</si>
  <si>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</si>
  <si>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</si>
  <si>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</si>
  <si>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</si>
  <si>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</si>
  <si>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</si>
  <si>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</si>
  <si>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</si>
  <si>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</si>
  <si>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</si>
  <si>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</si>
  <si>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</si>
  <si>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</si>
  <si>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</si>
  <si>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</si>
  <si>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</si>
  <si>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</si>
  <si>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</si>
  <si>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</si>
  <si>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</si>
  <si>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</si>
  <si>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</si>
  <si>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</si>
  <si>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</si>
  <si>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</si>
  <si>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</si>
  <si>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</si>
  <si>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</si>
  <si>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</si>
  <si>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</si>
  <si>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</si>
  <si>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</si>
  <si>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</si>
  <si>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</si>
  <si>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</si>
  <si>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</si>
  <si>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</si>
  <si>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</si>
  <si>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</si>
  <si>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</si>
  <si>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</si>
  <si>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</si>
  <si>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</si>
  <si>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</si>
  <si>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</si>
  <si>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</si>
  <si>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</si>
  <si>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</si>
  <si>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</si>
  <si>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</si>
  <si>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</si>
  <si>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</si>
  <si>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</si>
  <si>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</si>
  <si>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</si>
  <si>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</si>
  <si>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</si>
  <si>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</si>
  <si>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</si>
  <si>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</si>
  <si>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</si>
  <si>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</si>
  <si>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</si>
  <si>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</si>
  <si>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</si>
  <si>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</si>
  <si>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</si>
  <si>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</si>
  <si>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</si>
  <si>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</si>
  <si>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</si>
  <si>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</si>
  <si>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</si>
  <si>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</si>
  <si>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</si>
  <si>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</si>
  <si>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</si>
  <si>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</si>
  <si>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</si>
  <si>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</si>
  <si>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</si>
  <si>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</si>
  <si>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</si>
  <si>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</si>
  <si>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</si>
  <si>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</si>
  <si>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</si>
  <si>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</si>
  <si>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</si>
  <si>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</si>
  <si>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</si>
  <si>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</si>
  <si>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</si>
  <si>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</si>
  <si>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</si>
  <si>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</si>
  <si>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</si>
  <si>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</si>
  <si>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</si>
  <si>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</si>
  <si>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</si>
  <si>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</si>
  <si>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</si>
  <si>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</si>
  <si>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</si>
  <si>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</si>
  <si>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</si>
  <si>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</si>
  <si>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</si>
  <si>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</si>
  <si>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</si>
  <si>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</si>
  <si>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</si>
  <si>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</si>
  <si>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</si>
  <si>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</si>
  <si>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</si>
  <si>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</si>
  <si>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</si>
  <si>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</si>
  <si>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</si>
  <si>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</si>
  <si>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</si>
  <si>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</si>
  <si>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</si>
  <si>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</si>
  <si>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</si>
  <si>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</si>
  <si>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</si>
  <si>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</si>
  <si>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</si>
  <si>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</si>
  <si>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</si>
  <si>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</si>
  <si>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</si>
  <si>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</si>
  <si>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</si>
  <si>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</si>
  <si>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</si>
  <si>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</si>
  <si>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</si>
  <si>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</si>
  <si>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</si>
  <si>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</si>
  <si>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</si>
  <si>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</si>
  <si>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</si>
  <si>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</si>
  <si>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</si>
  <si>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</si>
  <si>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</si>
  <si>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</si>
  <si>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</si>
  <si>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</si>
  <si>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</si>
  <si>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</si>
  <si>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</si>
  <si>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</si>
  <si>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</si>
  <si>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</si>
  <si>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</si>
  <si>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</si>
  <si>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</si>
  <si>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</si>
  <si>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</si>
  <si>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</si>
  <si>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</si>
  <si>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</si>
  <si>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</si>
  <si>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</si>
  <si>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</si>
  <si>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</si>
  <si>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</si>
  <si>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</si>
  <si>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</si>
  <si>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</si>
  <si>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</si>
  <si>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</si>
  <si>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</si>
  <si>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</si>
  <si>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</si>
  <si>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</si>
  <si>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</si>
  <si>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</si>
  <si>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</si>
  <si>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</si>
  <si>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</si>
  <si>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</si>
  <si>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</si>
  <si>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</si>
  <si>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</si>
  <si>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</si>
  <si>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</si>
  <si>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</si>
  <si>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</si>
  <si>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</si>
  <si>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</si>
  <si>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</si>
  <si>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</si>
  <si>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</si>
  <si>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</si>
  <si>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</si>
  <si>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</si>
  <si>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</si>
  <si>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</si>
  <si>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</si>
  <si>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</si>
  <si>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</si>
  <si>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</si>
  <si>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</si>
  <si>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</si>
  <si>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</si>
  <si>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</si>
  <si>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</si>
  <si>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</si>
  <si>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</si>
  <si>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</si>
  <si>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</si>
  <si>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</si>
  <si>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</si>
  <si>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</si>
  <si>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</si>
  <si>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</si>
  <si>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</si>
  <si>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</si>
  <si>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</si>
  <si>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</si>
  <si>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</si>
  <si>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</si>
  <si>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</si>
  <si>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</si>
  <si>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</si>
  <si>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</si>
  <si>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</si>
  <si>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</si>
  <si>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</si>
  <si>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</si>
  <si>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</si>
  <si>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</si>
  <si>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</si>
  <si>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</si>
  <si>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</si>
  <si>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</si>
  <si>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</si>
  <si>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</si>
  <si>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</si>
  <si>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</si>
  <si>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</si>
  <si>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</si>
  <si>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</si>
  <si>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</si>
  <si>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</si>
  <si>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</si>
  <si>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</si>
  <si>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</si>
  <si>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</si>
  <si>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</si>
  <si>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</si>
  <si>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</si>
  <si>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</si>
  <si>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</si>
  <si>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</si>
  <si>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</si>
  <si>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</si>
  <si>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</si>
  <si>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</si>
  <si>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</si>
  <si>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</si>
  <si>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</si>
  <si>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</si>
  <si>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</si>
  <si>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</si>
  <si>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</si>
  <si>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</si>
  <si>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</si>
  <si>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</si>
  <si>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</si>
  <si>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</si>
  <si>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</si>
  <si>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</si>
  <si>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</si>
  <si>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</si>
  <si>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</si>
  <si>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</si>
  <si>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</si>
  <si>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</si>
  <si>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</si>
  <si>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</si>
  <si>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</si>
  <si>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</si>
  <si>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</si>
  <si>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</si>
  <si>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</si>
  <si>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</si>
  <si>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</si>
  <si>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</si>
  <si>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</si>
  <si>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</si>
  <si>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</si>
  <si>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</si>
  <si>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</si>
  <si>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</si>
  <si>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</si>
  <si>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</si>
  <si>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</si>
  <si>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</si>
  <si>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</si>
  <si>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</si>
  <si>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</si>
  <si>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</si>
  <si>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</si>
  <si>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</si>
  <si>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</si>
  <si>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</si>
  <si>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</si>
  <si>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</si>
  <si>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</si>
  <si>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</si>
  <si>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</si>
  <si>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</si>
  <si>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</si>
  <si>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</si>
  <si>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</si>
  <si>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</si>
  <si>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</si>
  <si>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</si>
  <si>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</si>
  <si>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</si>
  <si>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</si>
  <si>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</si>
  <si>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</si>
  <si>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</si>
  <si>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</si>
  <si>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</si>
  <si>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</si>
  <si>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</si>
  <si>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</si>
  <si>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</si>
  <si>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</si>
  <si>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</si>
  <si>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</si>
  <si>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</si>
  <si>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</si>
  <si>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</si>
  <si>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</si>
  <si>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</si>
  <si>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</si>
  <si>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</si>
  <si>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</si>
  <si>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</si>
  <si>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</si>
  <si>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</si>
  <si>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</si>
  <si>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</si>
  <si>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</si>
  <si>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</si>
  <si>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</si>
  <si>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</si>
  <si>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</si>
  <si>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</si>
  <si>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</si>
  <si>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</si>
  <si>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</si>
  <si>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</si>
  <si>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</si>
  <si>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</si>
  <si>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</si>
  <si>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</si>
  <si>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</si>
  <si>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</si>
  <si>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</si>
  <si>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</si>
  <si>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</si>
  <si>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</si>
  <si>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</si>
  <si>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</si>
  <si>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</si>
  <si>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</si>
  <si>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</si>
  <si>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</si>
  <si>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</si>
  <si>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</si>
  <si>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</si>
  <si>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</si>
  <si>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</si>
  <si>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</si>
  <si>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</si>
  <si>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</si>
  <si>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</si>
  <si>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</si>
  <si>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</si>
  <si>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</si>
  <si>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</si>
  <si>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</si>
  <si>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</si>
  <si>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</si>
  <si>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</si>
  <si>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</si>
  <si>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</si>
  <si>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</si>
  <si>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</si>
  <si>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</si>
  <si>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</si>
  <si>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</si>
  <si>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</si>
  <si>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</si>
  <si>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</si>
  <si>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</si>
  <si>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</si>
  <si>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</si>
  <si>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</si>
  <si>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</si>
  <si>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</si>
  <si>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</si>
  <si>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</si>
  <si>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</si>
  <si>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</si>
  <si>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</si>
  <si>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</si>
  <si>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</si>
  <si>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</si>
  <si>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</si>
  <si>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</si>
  <si>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</si>
  <si>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</si>
  <si>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</si>
  <si>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</si>
  <si>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</si>
  <si>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</si>
  <si>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</si>
  <si>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</si>
  <si>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</si>
  <si>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</si>
  <si>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</si>
  <si>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</si>
  <si>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</si>
  <si>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</si>
  <si>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</si>
  <si>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</si>
  <si>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</si>
  <si>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</si>
  <si>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</si>
  <si>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</si>
  <si>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</si>
  <si>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</si>
  <si>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</si>
  <si>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</si>
  <si>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</si>
  <si>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</si>
  <si>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</si>
  <si>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</si>
  <si>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</si>
  <si>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</si>
  <si>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</si>
  <si>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</si>
  <si>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</si>
  <si>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</si>
  <si>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</si>
  <si>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</si>
  <si>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</si>
  <si>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</si>
  <si>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</si>
  <si>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</si>
  <si>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</si>
  <si>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</si>
  <si>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</si>
  <si>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</si>
  <si>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</si>
  <si>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</si>
  <si>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</si>
  <si>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</si>
  <si>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</si>
  <si>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</si>
  <si>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</si>
  <si>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</si>
  <si>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</si>
  <si>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</si>
  <si>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</si>
  <si>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</si>
  <si>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</si>
  <si>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</si>
  <si>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</si>
  <si>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</si>
  <si>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</si>
  <si>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</si>
  <si>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</si>
  <si>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</si>
  <si>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</si>
  <si>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</si>
  <si>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</si>
  <si>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</si>
  <si>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</si>
  <si>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</si>
  <si>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</si>
  <si>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</si>
  <si>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</si>
  <si>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</si>
  <si>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</si>
  <si>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</si>
  <si>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</si>
  <si>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</si>
  <si>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</si>
  <si>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</si>
  <si>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</si>
  <si>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</si>
  <si>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</si>
  <si>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</si>
  <si>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</si>
  <si>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</si>
  <si>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</si>
  <si>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</si>
  <si>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</si>
  <si>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</si>
  <si>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</si>
  <si>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</si>
  <si>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</si>
  <si>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</si>
  <si>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</si>
  <si>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</si>
  <si>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</si>
  <si>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</si>
  <si>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</si>
  <si>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</si>
  <si>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</si>
  <si>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</si>
  <si>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</si>
  <si>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</si>
  <si>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</si>
  <si>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</si>
  <si>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</si>
  <si>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</si>
  <si>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</si>
  <si>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</si>
  <si>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</si>
  <si>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</si>
  <si>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</si>
  <si>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</si>
  <si>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</si>
  <si>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</si>
  <si>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</si>
  <si>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</si>
  <si>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</si>
  <si>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</si>
  <si>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</si>
  <si>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</si>
  <si>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</si>
  <si>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</si>
  <si>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</si>
  <si>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</si>
  <si>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</si>
  <si>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</si>
  <si>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</si>
  <si>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</si>
  <si>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</si>
  <si>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</si>
  <si>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</si>
  <si>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</si>
  <si>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</si>
  <si>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</si>
  <si>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</si>
  <si>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</si>
  <si>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</si>
  <si>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</si>
  <si>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</si>
  <si>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</si>
  <si>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</si>
  <si>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</si>
  <si>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</si>
  <si>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</si>
  <si>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</si>
  <si>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</si>
  <si>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</si>
  <si>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</si>
  <si>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</si>
  <si>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</si>
  <si>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</si>
  <si>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</si>
  <si>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</si>
  <si>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</si>
  <si>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</si>
  <si>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</si>
  <si>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</si>
  <si>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</si>
  <si>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</si>
  <si>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</si>
  <si>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</si>
  <si>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</si>
  <si>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</si>
  <si>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</si>
  <si>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</si>
  <si>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</si>
  <si>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</si>
  <si>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</si>
  <si>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</si>
  <si>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</si>
  <si>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</si>
  <si>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</si>
  <si>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</si>
  <si>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</si>
  <si>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</si>
  <si>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</si>
  <si>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</si>
  <si>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</si>
  <si>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</si>
  <si>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</si>
  <si>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</si>
  <si>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</si>
  <si>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</si>
  <si>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</si>
  <si>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</si>
  <si>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</si>
  <si>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</si>
  <si>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</si>
  <si>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</si>
  <si>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</si>
  <si>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</si>
  <si>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</si>
  <si>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</si>
  <si>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</si>
  <si>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</si>
  <si>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</si>
  <si>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</si>
  <si>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</si>
  <si>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</si>
  <si>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</si>
  <si>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</si>
  <si>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</si>
  <si>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</si>
  <si>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</si>
  <si>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</si>
  <si>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</si>
  <si>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</si>
  <si>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</si>
  <si>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</si>
  <si>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</si>
  <si>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</si>
  <si>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</si>
  <si>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</si>
  <si>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</si>
  <si>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</si>
  <si>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</si>
  <si>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</si>
  <si>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</si>
  <si>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</si>
  <si>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</si>
  <si>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</si>
  <si>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</si>
  <si>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</si>
  <si>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</si>
  <si>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</si>
  <si>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</si>
  <si>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</si>
  <si>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</si>
  <si>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</si>
  <si>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</si>
  <si>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</si>
  <si>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</si>
  <si>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</si>
  <si>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</si>
  <si>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</si>
  <si>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</si>
  <si>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</si>
  <si>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</si>
  <si>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</si>
  <si>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</si>
  <si>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</si>
  <si>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</si>
  <si>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</si>
  <si>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</si>
  <si>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</si>
  <si>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</si>
  <si>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</si>
  <si>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</si>
  <si>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</si>
  <si>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</si>
  <si>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</si>
  <si>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</si>
  <si>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</si>
  <si>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</si>
  <si>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</si>
  <si>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</si>
  <si>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</si>
  <si>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</si>
  <si>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</si>
  <si>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</si>
  <si>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</si>
  <si>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</si>
  <si>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</si>
  <si>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</si>
  <si>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</si>
  <si>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</si>
  <si>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</si>
  <si>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</si>
  <si>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</si>
  <si>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</si>
  <si>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</si>
  <si>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</si>
  <si>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</si>
  <si>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</si>
  <si>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</si>
  <si>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</si>
  <si>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</si>
  <si>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</si>
  <si>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</si>
  <si>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</si>
  <si>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</si>
  <si>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</si>
  <si>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</si>
  <si>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</si>
  <si>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</si>
  <si>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</si>
  <si>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</si>
  <si>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</si>
  <si>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</si>
  <si>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</si>
  <si>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</si>
  <si>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</si>
  <si>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</si>
  <si>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</si>
  <si>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</si>
  <si>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</si>
  <si>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</si>
  <si>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</si>
  <si>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</si>
  <si>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</si>
  <si>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</si>
  <si>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</si>
  <si>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</si>
  <si>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</si>
  <si>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</si>
  <si>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</si>
  <si>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</si>
  <si>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</si>
  <si>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</si>
  <si>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</si>
  <si>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</si>
  <si>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</si>
  <si>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</si>
  <si>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</si>
  <si>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</si>
  <si>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</si>
  <si>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</si>
  <si>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</si>
  <si>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</si>
  <si>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</si>
  <si>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</si>
  <si>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</si>
  <si>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</si>
  <si>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</si>
  <si>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</si>
  <si>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</si>
  <si>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</si>
  <si>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</si>
  <si>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</si>
  <si>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</si>
  <si>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</si>
  <si>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</si>
  <si>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</si>
  <si>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</si>
  <si>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</si>
  <si>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</si>
  <si>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</si>
  <si>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</si>
  <si>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</si>
  <si>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</si>
  <si>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</si>
  <si>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</si>
  <si>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</si>
  <si>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</si>
  <si>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</si>
  <si>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</si>
  <si>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</si>
  <si>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</si>
  <si>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</si>
  <si>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</si>
  <si>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</si>
  <si>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</si>
  <si>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</si>
  <si>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</si>
  <si>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</si>
  <si>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</si>
  <si>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</si>
  <si>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</si>
  <si>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</si>
  <si>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</si>
  <si>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</si>
  <si>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</si>
  <si>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</si>
  <si>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</si>
  <si>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</si>
  <si>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</si>
  <si>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</si>
  <si>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</si>
  <si>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</si>
  <si>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</si>
  <si>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</si>
  <si>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</si>
  <si>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</si>
  <si>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</si>
  <si>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</si>
  <si>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</si>
  <si>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</si>
  <si>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</si>
  <si>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</si>
  <si>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</si>
  <si>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</si>
  <si>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</si>
  <si>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</si>
  <si>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</si>
  <si>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</si>
  <si>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</si>
  <si>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</si>
  <si>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</si>
  <si>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</si>
  <si>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</si>
  <si>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</si>
  <si>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</si>
  <si>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</si>
  <si>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</si>
  <si>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</si>
  <si>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</si>
  <si>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</si>
  <si>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</si>
  <si>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</si>
  <si>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</si>
  <si>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</si>
  <si>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</si>
  <si>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</si>
  <si>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</si>
  <si>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</si>
  <si>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</si>
  <si>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</si>
  <si>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</si>
  <si>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</si>
  <si>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</si>
  <si>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</si>
  <si>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</si>
  <si>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</si>
  <si>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</si>
  <si>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</si>
  <si>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</si>
  <si>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</si>
  <si>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</si>
  <si>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</si>
  <si>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</si>
  <si>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</si>
  <si>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</si>
  <si>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</si>
  <si>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</si>
  <si>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</si>
  <si>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</si>
  <si>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</si>
  <si>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</si>
  <si>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</si>
  <si>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</si>
  <si>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</si>
  <si>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</si>
  <si>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</si>
  <si>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</si>
  <si>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</si>
  <si>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</si>
  <si>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</si>
  <si>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</si>
  <si>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</si>
  <si>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</si>
  <si>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</si>
  <si>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</si>
  <si>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</si>
  <si>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</si>
  <si>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</si>
  <si>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</si>
  <si>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</si>
  <si>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</si>
  <si>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</si>
  <si>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</si>
  <si>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</si>
  <si>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</si>
  <si>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</si>
  <si>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</si>
  <si>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</si>
  <si>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</si>
  <si>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</si>
  <si>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</si>
  <si>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</si>
  <si>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</si>
  <si>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</si>
  <si>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</si>
  <si>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</si>
  <si>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</si>
  <si>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</si>
  <si>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</si>
  <si>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</si>
  <si>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</si>
  <si>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</si>
  <si>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</si>
  <si>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</si>
  <si>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</si>
  <si>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</si>
  <si>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</si>
  <si>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</si>
  <si>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</si>
  <si>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</si>
  <si>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</si>
  <si>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</si>
  <si>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</si>
  <si>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</si>
  <si>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</si>
  <si>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</si>
  <si>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</si>
  <si>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</si>
  <si>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</si>
  <si>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</si>
  <si>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</si>
  <si>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</si>
  <si>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</si>
  <si>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</si>
  <si>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</si>
  <si>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</si>
  <si>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</si>
  <si>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</si>
  <si>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</si>
  <si>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</si>
  <si>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</si>
  <si>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</si>
  <si>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</si>
  <si>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</si>
  <si>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</si>
  <si>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</si>
  <si>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</si>
  <si>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</si>
  <si>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</si>
  <si>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</si>
  <si>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</si>
  <si>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</si>
  <si>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</si>
  <si>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</si>
  <si>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</si>
  <si>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</si>
  <si>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</si>
  <si>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</si>
  <si>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</si>
  <si>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</si>
  <si>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</si>
  <si>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</si>
  <si>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</si>
  <si>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</si>
  <si>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</si>
  <si>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</si>
  <si>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</si>
  <si>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</si>
  <si>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</si>
  <si>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</si>
  <si>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</si>
  <si>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</si>
  <si>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</si>
  <si>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</si>
  <si>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</si>
  <si>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</si>
  <si>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</si>
  <si>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</si>
  <si>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</si>
  <si>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</si>
  <si>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</si>
  <si>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</si>
  <si>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</si>
  <si>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</si>
  <si>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</si>
  <si>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</si>
  <si>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</si>
  <si>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</si>
  <si>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</si>
  <si>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</si>
  <si>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</si>
  <si>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</si>
  <si>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</si>
  <si>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</si>
  <si>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</si>
  <si>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</si>
  <si>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</si>
  <si>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</si>
  <si>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</si>
  <si>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</si>
  <si>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</si>
  <si>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</si>
  <si>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</si>
  <si>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</si>
  <si>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</si>
  <si>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</si>
  <si>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</si>
  <si>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</si>
  <si>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</si>
  <si>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</si>
  <si>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</si>
  <si>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</si>
  <si>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</si>
  <si>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</si>
  <si>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</si>
  <si>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</si>
  <si>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</si>
  <si>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</si>
  <si>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</si>
  <si>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</si>
  <si>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</si>
  <si>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</si>
  <si>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</si>
  <si>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</si>
  <si>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</si>
  <si>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</si>
  <si>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</si>
  <si>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</si>
  <si>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</si>
  <si>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</si>
  <si>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</si>
  <si>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</si>
  <si>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</si>
  <si>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</si>
  <si>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</si>
  <si>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</si>
  <si>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</si>
  <si>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</si>
  <si>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</si>
  <si>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</si>
  <si>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</si>
  <si>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</si>
  <si>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</si>
  <si>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</si>
  <si>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</si>
  <si>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</si>
  <si>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</si>
  <si>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</si>
  <si>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</si>
  <si>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</si>
  <si>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</si>
  <si>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</si>
  <si>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</si>
  <si>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</si>
  <si>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</si>
  <si>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</si>
  <si>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</si>
  <si>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</si>
  <si>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</si>
  <si>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</si>
  <si>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</si>
  <si>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</si>
  <si>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</si>
  <si>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</si>
  <si>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</si>
  <si>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</si>
  <si>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</si>
  <si>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</si>
  <si>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</si>
  <si>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</si>
  <si>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</si>
  <si>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</si>
  <si>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</si>
  <si>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</si>
  <si>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</si>
  <si>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</si>
  <si>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</si>
  <si>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</si>
  <si>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</si>
  <si>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</si>
  <si>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</si>
  <si>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</si>
  <si>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</si>
  <si>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</si>
  <si>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</si>
  <si>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</si>
  <si>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</si>
  <si>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</si>
  <si>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</si>
  <si>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</si>
  <si>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</si>
  <si>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</si>
  <si>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</si>
  <si>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</si>
  <si>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</si>
  <si>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</si>
  <si>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</si>
  <si>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</si>
  <si>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</si>
  <si>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</si>
  <si>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</si>
  <si>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</si>
  <si>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</si>
  <si>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</si>
  <si>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</si>
  <si>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</si>
  <si>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</si>
  <si>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</si>
  <si>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</si>
  <si>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</si>
  <si>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</si>
  <si>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</si>
  <si>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</si>
  <si>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</si>
  <si>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</si>
  <si>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</si>
  <si>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</si>
  <si>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</si>
  <si>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</si>
  <si>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</si>
  <si>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</si>
  <si>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</si>
  <si>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</si>
  <si>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</si>
  <si>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</si>
  <si>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</si>
  <si>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</si>
  <si>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</si>
  <si>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</si>
  <si>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</si>
  <si>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</si>
  <si>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</si>
  <si>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</si>
  <si>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</si>
  <si>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</si>
  <si>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</si>
  <si>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</si>
  <si>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</si>
  <si>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</si>
  <si>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</si>
  <si>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</si>
  <si>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</si>
  <si>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</si>
  <si>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</si>
  <si>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</si>
  <si>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</si>
  <si>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</si>
  <si>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</si>
  <si>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</si>
  <si>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</si>
  <si>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</si>
  <si>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</si>
  <si>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</si>
  <si>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</si>
  <si>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</si>
  <si>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</si>
  <si>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</si>
  <si>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</si>
  <si>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</si>
  <si>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</si>
  <si>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</si>
  <si>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</si>
  <si>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</si>
  <si>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</si>
  <si>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</si>
  <si>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</si>
  <si>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</si>
  <si>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</si>
  <si>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</si>
  <si>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</si>
  <si>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</si>
  <si>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</si>
  <si>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</si>
  <si>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</si>
  <si>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</si>
  <si>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</si>
  <si>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</si>
  <si>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</si>
  <si>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</si>
  <si>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</si>
  <si>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</si>
  <si>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</si>
  <si>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</si>
  <si>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</si>
  <si>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</si>
  <si>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</si>
  <si>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</si>
  <si>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</si>
  <si>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</si>
  <si>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</si>
  <si>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</si>
  <si>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</si>
  <si>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</si>
  <si>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</si>
  <si>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</si>
  <si>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</si>
  <si>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</si>
  <si>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</si>
  <si>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</si>
  <si>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</si>
  <si>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</si>
  <si>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</si>
  <si>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</si>
  <si>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</si>
  <si>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</si>
  <si>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</si>
  <si>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</si>
  <si>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</si>
  <si>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</si>
  <si>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</si>
  <si>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</si>
  <si>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</si>
  <si>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</si>
  <si>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</si>
  <si>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</si>
  <si>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</si>
  <si>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</si>
  <si>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</si>
  <si>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</si>
  <si>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</si>
  <si>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</si>
  <si>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</si>
  <si>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</si>
  <si>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</si>
  <si>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</si>
  <si>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</si>
  <si>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</si>
  <si>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</si>
  <si>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</si>
  <si>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</si>
  <si>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</si>
  <si>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</si>
  <si>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</si>
  <si>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</si>
  <si>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</si>
  <si>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</si>
  <si>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</si>
  <si>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</si>
  <si>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</si>
  <si>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</si>
  <si>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</si>
  <si>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</si>
  <si>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</si>
  <si>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</si>
  <si>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</si>
  <si>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</si>
  <si>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</si>
  <si>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</si>
  <si>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</si>
  <si>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</si>
  <si>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</si>
  <si>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</si>
  <si>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</si>
  <si>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</si>
  <si>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</si>
  <si>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</si>
  <si>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</si>
  <si>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</si>
  <si>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</si>
  <si>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</si>
  <si>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</si>
  <si>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</si>
  <si>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</si>
  <si>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</si>
  <si>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</si>
  <si>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</si>
  <si>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</si>
  <si>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</si>
  <si>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</si>
  <si>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</si>
  <si>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</si>
  <si>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</si>
  <si>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</si>
  <si>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</si>
  <si>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</si>
  <si>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</si>
  <si>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</si>
  <si>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</si>
  <si>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</si>
  <si>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</si>
  <si>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</si>
  <si>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</si>
  <si>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</si>
  <si>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</si>
  <si>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</si>
  <si>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</si>
  <si>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</si>
  <si>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</si>
  <si>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</si>
  <si>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</si>
  <si>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</si>
  <si>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</si>
  <si>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</si>
  <si>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</si>
  <si>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</si>
  <si>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</si>
  <si>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</si>
  <si>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</si>
  <si>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</si>
  <si>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</si>
  <si>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</si>
  <si>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</si>
  <si>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</si>
  <si>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</si>
  <si>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</si>
  <si>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</si>
  <si>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</si>
  <si>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</si>
  <si>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</si>
  <si>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</si>
  <si>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</si>
  <si>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</si>
  <si>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</si>
  <si>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</si>
  <si>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</si>
  <si>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</si>
  <si>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</si>
  <si>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</si>
  <si>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</si>
  <si>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</si>
  <si>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</si>
  <si>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</si>
  <si>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</si>
  <si>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</si>
  <si>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</si>
  <si>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</si>
  <si>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</si>
  <si>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</si>
  <si>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</si>
  <si>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</si>
  <si>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</si>
  <si>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</si>
  <si>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</si>
  <si>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</si>
  <si>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</si>
  <si>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</si>
  <si>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</si>
  <si>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</si>
  <si>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</si>
  <si>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</si>
  <si>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</si>
  <si>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</si>
  <si>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</si>
  <si>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</si>
  <si>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</si>
  <si>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</si>
  <si>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</si>
  <si>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</si>
  <si>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</si>
  <si>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</si>
  <si>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</si>
  <si>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</si>
  <si>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</si>
  <si>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</si>
  <si>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</si>
  <si>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</si>
  <si>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</si>
  <si>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</si>
  <si>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</si>
  <si>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</si>
  <si>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</si>
  <si>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</si>
  <si>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</si>
  <si>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</si>
  <si>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</si>
  <si>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</si>
  <si>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</si>
  <si>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</si>
  <si>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</si>
  <si>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</si>
  <si>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</si>
  <si>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</si>
  <si>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</si>
  <si>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</si>
  <si>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</si>
  <si>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</si>
  <si>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</si>
  <si>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</si>
  <si>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</si>
  <si>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</si>
  <si>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</si>
  <si>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</si>
  <si>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</si>
  <si>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</si>
  <si>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</si>
  <si>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</si>
  <si>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</si>
  <si>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</si>
  <si>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</si>
  <si>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</si>
  <si>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</si>
  <si>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</si>
  <si>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</si>
  <si>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</si>
  <si>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</si>
  <si>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</si>
  <si>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</si>
  <si>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</si>
  <si>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</si>
  <si>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</si>
  <si>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</si>
  <si>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</si>
  <si>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</si>
  <si>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</si>
  <si>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</si>
  <si>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</si>
  <si>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</si>
  <si>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</si>
  <si>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</si>
  <si>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</si>
  <si>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</si>
  <si>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</si>
  <si>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</si>
  <si>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</si>
  <si>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</si>
  <si>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</si>
  <si>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</si>
  <si>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</si>
  <si>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</si>
  <si>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</si>
  <si>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</si>
  <si>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</si>
  <si>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</si>
  <si>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</si>
  <si>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</si>
  <si>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</si>
  <si>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</si>
  <si>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</si>
  <si>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</si>
  <si>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</si>
  <si>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</si>
  <si>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</si>
  <si>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</si>
  <si>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</si>
  <si>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</si>
  <si>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</si>
  <si>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</si>
  <si>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</si>
  <si>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</si>
  <si>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</si>
  <si>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</si>
  <si>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</si>
  <si>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</si>
  <si>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</si>
  <si>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</si>
  <si>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</si>
  <si>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</si>
  <si>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</si>
  <si>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</si>
  <si>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</si>
  <si>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</si>
  <si>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</si>
  <si>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</si>
  <si>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</si>
  <si>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</si>
  <si>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</si>
  <si>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</si>
  <si>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</si>
  <si>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</si>
  <si>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</si>
  <si>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</si>
  <si>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</si>
  <si>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</si>
  <si>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</si>
  <si>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</si>
  <si>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</si>
  <si>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</si>
  <si>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</si>
  <si>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</si>
  <si>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</si>
  <si>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</si>
  <si>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</si>
  <si>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</si>
  <si>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</si>
  <si>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</si>
  <si>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</si>
  <si>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</si>
  <si>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</si>
  <si>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</si>
  <si>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</si>
  <si>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</si>
  <si>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</si>
  <si>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</si>
  <si>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</si>
  <si>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</si>
  <si>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</si>
  <si>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</si>
  <si>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</si>
  <si>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</si>
  <si>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</si>
  <si>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</si>
  <si>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</si>
  <si>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</si>
  <si>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</si>
  <si>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</si>
  <si>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</si>
  <si>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</si>
  <si>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</si>
  <si>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</si>
  <si>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</si>
  <si>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</si>
  <si>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</si>
  <si>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</si>
  <si>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</si>
  <si>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</si>
  <si>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</si>
  <si>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</si>
  <si>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</si>
  <si>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</si>
  <si>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</si>
  <si>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</si>
  <si>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</si>
  <si>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</si>
  <si>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</si>
  <si>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</si>
  <si>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</si>
  <si>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</si>
  <si>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</si>
  <si>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</si>
  <si>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</si>
  <si>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</si>
  <si>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</si>
  <si>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</si>
  <si>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</si>
  <si>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</si>
  <si>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</si>
  <si>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</si>
  <si>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</si>
  <si>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</si>
  <si>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</si>
  <si>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</si>
  <si>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</si>
  <si>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</si>
  <si>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</si>
  <si>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</si>
  <si>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</si>
  <si>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</si>
  <si>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</si>
  <si>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</si>
  <si>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</si>
  <si>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</si>
  <si>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</si>
  <si>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</si>
  <si>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</si>
  <si>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</si>
  <si>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</si>
  <si>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</si>
  <si>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</si>
  <si>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</si>
  <si>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</si>
  <si>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</si>
  <si>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</si>
  <si>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</si>
  <si>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</si>
  <si>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</si>
  <si>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</si>
  <si>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</si>
  <si>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</si>
  <si>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</si>
  <si>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</si>
  <si>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</si>
  <si>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</si>
  <si>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</si>
  <si>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</si>
  <si>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</si>
  <si>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</si>
  <si>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</si>
  <si>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</si>
  <si>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</si>
  <si>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</si>
  <si>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</si>
  <si>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</si>
  <si>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</si>
  <si>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</si>
  <si>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</si>
  <si>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</si>
  <si>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</si>
  <si>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</si>
  <si>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</si>
  <si>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</si>
  <si>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</si>
  <si>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</si>
  <si>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</si>
  <si>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</si>
  <si>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</si>
  <si>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</si>
  <si>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</si>
  <si>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</si>
  <si>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</si>
  <si>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</si>
  <si>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</si>
  <si>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</si>
  <si>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</si>
  <si>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</si>
  <si>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</si>
  <si>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</si>
  <si>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</si>
  <si>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</si>
  <si>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</si>
  <si>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</si>
  <si>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</si>
  <si>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</si>
  <si>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</si>
  <si>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</si>
  <si>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</si>
  <si>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</si>
  <si>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</si>
  <si>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</si>
  <si>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</si>
  <si>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</si>
  <si>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</si>
  <si>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</si>
  <si>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</si>
  <si>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</si>
  <si>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</si>
  <si>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</si>
  <si>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</si>
  <si>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</si>
  <si>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</si>
  <si>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</si>
  <si>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</si>
  <si>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</si>
  <si>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</si>
  <si>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</si>
  <si>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</si>
  <si>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</si>
  <si>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</si>
  <si>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</si>
  <si>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</si>
  <si>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</si>
  <si>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</si>
  <si>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</si>
  <si>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</si>
  <si>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</si>
  <si>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</si>
  <si>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</si>
  <si>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</si>
  <si>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</si>
  <si>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</si>
  <si>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</si>
  <si>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</si>
  <si>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</si>
  <si>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</si>
  <si>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</si>
  <si>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</si>
  <si>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</si>
  <si>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</si>
  <si>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</si>
  <si>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</si>
  <si>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</si>
  <si>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</si>
  <si>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</si>
  <si>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</si>
  <si>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</si>
  <si>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</si>
  <si>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</si>
  <si>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</si>
  <si>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</si>
  <si>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</si>
  <si>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</si>
  <si>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</si>
  <si>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</si>
  <si>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</si>
  <si>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</si>
  <si>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</si>
  <si>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</si>
  <si>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</si>
  <si>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</si>
  <si>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</si>
  <si>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</si>
  <si>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</si>
  <si>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</si>
  <si>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</si>
  <si>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</si>
  <si>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</si>
  <si>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</si>
  <si>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</si>
  <si>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</si>
  <si>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</si>
  <si>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</si>
  <si>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</si>
  <si>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</si>
  <si>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</si>
  <si>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</si>
  <si>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</si>
  <si>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</si>
  <si>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</si>
  <si>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</si>
  <si>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</si>
  <si>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</si>
  <si>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</si>
  <si>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</si>
  <si>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</si>
  <si>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</si>
  <si>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</si>
  <si>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</si>
  <si>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</si>
  <si>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</si>
  <si>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</si>
  <si>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</si>
  <si>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</si>
  <si>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</si>
  <si>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</si>
  <si>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</si>
  <si>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</si>
  <si>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</si>
  <si>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</si>
  <si>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</si>
  <si>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</si>
  <si>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</si>
  <si>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</si>
  <si>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</si>
  <si>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</si>
  <si>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</si>
  <si>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</si>
  <si>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</si>
  <si>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</si>
  <si>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</si>
  <si>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</si>
  <si>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</si>
  <si>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</si>
  <si>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</si>
  <si>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</si>
  <si>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</si>
  <si>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</si>
  <si>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</si>
  <si>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</si>
  <si>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</si>
  <si>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</si>
  <si>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</si>
  <si>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</si>
  <si>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</si>
  <si>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</si>
  <si>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</si>
  <si>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</si>
  <si>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</si>
  <si>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</si>
  <si>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</si>
  <si>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</si>
  <si>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</si>
  <si>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</si>
  <si>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</si>
  <si>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</si>
  <si>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</si>
  <si>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</si>
  <si>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</si>
  <si>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</si>
  <si>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</si>
  <si>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</si>
  <si>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</si>
  <si>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</si>
  <si>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</si>
  <si>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</si>
  <si>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</si>
  <si>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</si>
  <si>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</si>
  <si>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</si>
  <si>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</si>
  <si>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</si>
  <si>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</si>
  <si>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</si>
  <si>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</si>
  <si>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</si>
  <si>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</si>
  <si>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</si>
  <si>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</si>
  <si>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</si>
  <si>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</si>
  <si>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</si>
  <si>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</si>
  <si>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</si>
  <si>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</si>
  <si>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</si>
  <si>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</si>
  <si>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</si>
  <si>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</si>
  <si>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</si>
  <si>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</si>
  <si>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</si>
  <si>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</si>
  <si>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</si>
  <si>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</si>
  <si>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</si>
  <si>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</si>
  <si>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</si>
  <si>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</si>
  <si>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</si>
  <si>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</si>
  <si>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</si>
  <si>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</si>
  <si>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</si>
  <si>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</si>
  <si>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</si>
  <si>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</si>
  <si>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</si>
  <si>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</si>
  <si>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</si>
  <si>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</si>
  <si>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</si>
  <si>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</si>
  <si>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</si>
  <si>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</si>
  <si>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</si>
  <si>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</si>
  <si>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</si>
  <si>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</si>
  <si>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</si>
  <si>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</si>
  <si>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</si>
  <si>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</si>
  <si>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</si>
  <si>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</si>
  <si>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</si>
  <si>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</si>
  <si>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</si>
  <si>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</si>
  <si>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</si>
  <si>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</si>
  <si>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</si>
  <si>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</si>
  <si>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</si>
  <si>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</si>
  <si>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</si>
  <si>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</si>
  <si>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</si>
  <si>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</si>
  <si>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</si>
  <si>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</si>
  <si>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</si>
  <si>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</si>
  <si>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</si>
  <si>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</si>
  <si>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</si>
  <si>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</si>
  <si>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</si>
  <si>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</si>
  <si>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</si>
  <si>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</si>
  <si>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</si>
  <si>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</si>
  <si>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</si>
  <si>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</si>
  <si>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</si>
  <si>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</si>
  <si>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</si>
  <si>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</si>
  <si>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</si>
  <si>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</si>
  <si>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</si>
  <si>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</si>
  <si>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</si>
  <si>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</si>
  <si>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</si>
  <si>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</si>
  <si>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</si>
  <si>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</si>
  <si>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</si>
  <si>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</si>
  <si>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</si>
  <si>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</si>
  <si>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</si>
  <si>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</si>
  <si>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</si>
  <si>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</si>
  <si>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</si>
  <si>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</si>
  <si>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</si>
  <si>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</si>
  <si>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</si>
  <si>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</si>
  <si>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</si>
  <si>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</si>
  <si>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</si>
  <si>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</si>
  <si>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</si>
  <si>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</si>
  <si>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</si>
  <si>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</si>
  <si>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</si>
  <si>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</si>
  <si>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</si>
  <si>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</si>
  <si>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</si>
  <si>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</si>
  <si>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</si>
  <si>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</si>
  <si>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</si>
  <si>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</si>
  <si>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</si>
  <si>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</si>
  <si>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</si>
  <si>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</si>
  <si>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</si>
  <si>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</si>
  <si>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</si>
  <si>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</si>
  <si>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</si>
  <si>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</si>
  <si>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</si>
  <si>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</si>
  <si>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</si>
  <si>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</si>
  <si>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</si>
  <si>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</si>
  <si>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</si>
  <si>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</si>
  <si>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</si>
  <si>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</si>
  <si>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</si>
  <si>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</si>
  <si>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</si>
  <si>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</si>
  <si>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</si>
  <si>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</si>
  <si>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</si>
  <si>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</si>
  <si>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</si>
  <si>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</si>
  <si>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</si>
  <si>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</si>
  <si>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</si>
  <si>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</si>
  <si>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</si>
  <si>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</si>
  <si>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</si>
  <si>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</si>
  <si>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</si>
  <si>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</si>
  <si>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</si>
  <si>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</si>
  <si>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</si>
  <si>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</si>
  <si>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</si>
  <si>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</si>
  <si>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</si>
  <si>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</si>
  <si>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</si>
  <si>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</si>
  <si>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</si>
  <si>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</si>
  <si>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</si>
  <si>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</si>
  <si>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</si>
  <si>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</si>
  <si>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</si>
  <si>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</si>
  <si>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</si>
  <si>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</si>
  <si>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</si>
  <si>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</si>
  <si>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</si>
  <si>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</si>
  <si>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</si>
  <si>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</si>
  <si>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</si>
  <si>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</si>
  <si>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</si>
  <si>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</si>
  <si>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</si>
  <si>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</si>
  <si>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</si>
  <si>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</si>
  <si>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</si>
  <si>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</si>
  <si>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</si>
  <si>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</si>
  <si>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</si>
  <si>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</si>
  <si>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</si>
  <si>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</si>
  <si>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</si>
  <si>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</si>
  <si>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</si>
  <si>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</si>
  <si>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</si>
  <si>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</si>
  <si>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</si>
  <si>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</si>
  <si>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</si>
  <si>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</si>
  <si>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</si>
  <si>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</si>
  <si>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</si>
  <si>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</si>
  <si>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</si>
  <si>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</si>
  <si>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</si>
  <si>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</si>
  <si>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</si>
  <si>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</si>
  <si>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</si>
  <si>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</si>
  <si>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</si>
  <si>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</si>
  <si>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</si>
  <si>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</si>
  <si>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</si>
  <si>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</si>
  <si>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</si>
  <si>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</si>
  <si>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</si>
  <si>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</si>
  <si>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</si>
  <si>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</si>
  <si>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</si>
  <si>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</si>
  <si>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</si>
  <si>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</si>
  <si>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</si>
  <si>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</si>
  <si>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</si>
  <si>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</si>
  <si>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</si>
  <si>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</si>
  <si>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</si>
  <si>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</si>
  <si>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</si>
  <si>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</si>
  <si>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</si>
  <si>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</si>
  <si>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</si>
  <si>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</si>
  <si>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</si>
  <si>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</si>
  <si>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</si>
  <si>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</si>
  <si>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</si>
  <si>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</si>
  <si>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</si>
  <si>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</si>
  <si>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</si>
  <si>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</si>
  <si>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</si>
  <si>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</si>
  <si>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</si>
  <si>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</si>
  <si>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</si>
  <si>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</si>
  <si>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</si>
  <si>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</si>
  <si>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</si>
  <si>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</si>
  <si>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</si>
  <si>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</si>
  <si>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</si>
  <si>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</si>
  <si>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</si>
  <si>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</si>
  <si>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</si>
  <si>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</si>
  <si>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</si>
  <si>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</si>
  <si>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</si>
  <si>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</si>
  <si>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</si>
  <si>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</si>
  <si>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</si>
  <si>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</si>
  <si>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</si>
  <si>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</si>
  <si>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</si>
  <si>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</si>
  <si>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</si>
  <si>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</si>
  <si>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</si>
  <si>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</si>
  <si>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</si>
  <si>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</si>
  <si>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</si>
  <si>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</si>
  <si>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</si>
  <si>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</si>
  <si>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</si>
  <si>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</si>
  <si>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</si>
  <si>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</si>
  <si>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</si>
  <si>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</si>
  <si>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</si>
  <si>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</si>
  <si>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</si>
  <si>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</si>
  <si>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</si>
  <si>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</si>
  <si>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</si>
  <si>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</si>
  <si>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</si>
  <si>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</si>
  <si>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</si>
  <si>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</si>
  <si>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</si>
  <si>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</si>
  <si>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</si>
  <si>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</si>
  <si>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</si>
  <si>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</si>
  <si>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</si>
  <si>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</si>
  <si>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</si>
  <si>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</si>
  <si>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</si>
  <si>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</si>
  <si>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</si>
  <si>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</si>
  <si>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</si>
  <si>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</si>
  <si>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</si>
  <si>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</si>
  <si>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</si>
  <si>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</si>
  <si>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</si>
  <si>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</si>
  <si>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</si>
  <si>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</si>
  <si>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</si>
  <si>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</si>
  <si>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</si>
  <si>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</si>
  <si>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</si>
  <si>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</si>
  <si>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</si>
  <si>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</si>
  <si>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</si>
  <si>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</si>
  <si>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</si>
  <si>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</si>
  <si>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</si>
  <si>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</si>
  <si>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</si>
  <si>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</si>
  <si>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</si>
  <si>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</si>
  <si>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</si>
  <si>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</si>
  <si>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</si>
  <si>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</si>
  <si>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</si>
  <si>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</si>
  <si>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</si>
  <si>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</si>
  <si>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</si>
  <si>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</si>
  <si>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</si>
  <si>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</si>
  <si>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</si>
  <si>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</si>
  <si>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</si>
  <si>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</si>
  <si>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</si>
  <si>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</si>
  <si>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</si>
  <si>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</si>
  <si>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</si>
  <si>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</si>
  <si>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</si>
  <si>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</si>
  <si>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</si>
  <si>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</si>
  <si>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</si>
  <si>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</si>
  <si>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</si>
  <si>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</si>
  <si>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</si>
  <si>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</si>
  <si>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</si>
  <si>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</si>
  <si>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</si>
  <si>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</si>
  <si>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</si>
  <si>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</si>
  <si>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</si>
  <si>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</si>
  <si>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</si>
  <si>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</si>
  <si>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</si>
  <si>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</si>
  <si>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</si>
  <si>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</si>
  <si>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</si>
  <si>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</si>
  <si>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</si>
  <si>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</si>
  <si>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</si>
  <si>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</si>
  <si>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</si>
  <si>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</si>
  <si>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</si>
  <si>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</si>
  <si>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</si>
  <si>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</si>
  <si>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</si>
  <si>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</si>
  <si>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</si>
  <si>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</si>
  <si>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</si>
  <si>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</si>
  <si>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</si>
  <si>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</si>
  <si>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</si>
  <si>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</si>
  <si>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</si>
  <si>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</si>
  <si>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</si>
  <si>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</si>
  <si>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</si>
  <si>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</si>
  <si>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</si>
  <si>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</si>
  <si>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</si>
  <si>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</si>
  <si>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</si>
  <si>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</si>
  <si>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</si>
  <si>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</si>
  <si>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</si>
  <si>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</si>
  <si>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</si>
  <si>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</si>
  <si>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</si>
  <si>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</si>
  <si>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</si>
  <si>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</si>
  <si>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</si>
  <si>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</si>
  <si>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</si>
  <si>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</si>
  <si>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</si>
  <si>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</si>
  <si>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</si>
  <si>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</si>
  <si>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</si>
  <si>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</si>
  <si>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</si>
  <si>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</si>
  <si>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</si>
  <si>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</si>
  <si>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</si>
  <si>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</si>
  <si>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</si>
  <si>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</si>
  <si>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</si>
  <si>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</si>
  <si>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</si>
  <si>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</si>
  <si>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</si>
  <si>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</si>
  <si>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</si>
  <si>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</si>
  <si>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</si>
  <si>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</si>
  <si>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</si>
  <si>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</si>
  <si>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</si>
  <si>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</si>
  <si>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</si>
  <si>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</si>
  <si>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</si>
  <si>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</si>
  <si>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</si>
  <si>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</si>
  <si>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</si>
  <si>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</si>
  <si>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</si>
  <si>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</si>
  <si>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</si>
  <si>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</si>
  <si>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</si>
  <si>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</si>
  <si>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</si>
  <si>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</si>
  <si>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</si>
  <si>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</si>
  <si>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</si>
  <si>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</si>
  <si>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</si>
  <si>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</si>
  <si>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</si>
  <si>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</si>
  <si>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</si>
  <si>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</si>
  <si>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</si>
  <si>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</si>
  <si>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</si>
  <si>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</si>
  <si>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</si>
  <si>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</si>
  <si>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</si>
  <si>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</si>
  <si>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</si>
  <si>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</si>
  <si>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</si>
  <si>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</si>
  <si>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</si>
  <si>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</si>
  <si>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</si>
  <si>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</si>
  <si>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</si>
  <si>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</si>
  <si>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</si>
  <si>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</si>
  <si>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</si>
  <si>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</si>
  <si>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</si>
  <si>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</si>
  <si>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</si>
  <si>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</si>
  <si>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</si>
  <si>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</si>
  <si>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</si>
  <si>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</si>
  <si>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</si>
  <si>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</si>
  <si>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</si>
  <si>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</si>
  <si>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</si>
  <si>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</si>
  <si>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</si>
  <si>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</si>
  <si>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</si>
  <si>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</si>
  <si>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</si>
  <si>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</si>
  <si>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</si>
  <si>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</si>
  <si>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</si>
  <si>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</si>
  <si>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</si>
  <si>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</si>
  <si>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</si>
  <si>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</si>
  <si>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</si>
  <si>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</si>
  <si>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</si>
  <si>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</si>
  <si>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</si>
  <si>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</si>
  <si>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</si>
  <si>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</si>
  <si>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</si>
  <si>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</si>
  <si>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</si>
  <si>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</si>
  <si>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</si>
  <si>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</si>
  <si>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</si>
  <si>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</si>
  <si>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</si>
  <si>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</si>
  <si>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</si>
  <si>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</si>
  <si>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</si>
  <si>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</si>
  <si>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</si>
  <si>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</si>
  <si>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</si>
  <si>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</si>
  <si>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</si>
  <si>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</si>
  <si>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</si>
  <si>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</si>
  <si>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</si>
  <si>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</si>
  <si>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</si>
  <si>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</si>
  <si>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</si>
  <si>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</si>
  <si>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</si>
  <si>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</si>
  <si>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</si>
  <si>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</si>
  <si>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</si>
  <si>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</si>
  <si>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</si>
  <si>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</si>
  <si>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</si>
  <si>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</si>
  <si>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</si>
  <si>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</si>
  <si>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</si>
  <si>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</si>
  <si>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</si>
  <si>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</si>
  <si>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</si>
  <si>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</si>
  <si>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</si>
  <si>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</si>
  <si>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</si>
  <si>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</si>
  <si>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</si>
  <si>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</si>
  <si>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</si>
  <si>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</si>
  <si>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</si>
  <si>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</si>
  <si>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</si>
  <si>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</si>
  <si>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</si>
  <si>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</si>
  <si>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</si>
  <si>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</si>
  <si>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</si>
  <si>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</si>
  <si>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</si>
  <si>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</si>
  <si>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</si>
  <si>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</si>
  <si>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</si>
  <si>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</si>
  <si>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</si>
  <si>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</si>
  <si>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</si>
  <si>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</si>
  <si>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</si>
  <si>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</si>
  <si>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</si>
  <si>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</si>
  <si>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</si>
  <si>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</si>
  <si>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</si>
  <si>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</si>
  <si>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</si>
  <si>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</si>
  <si>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</si>
  <si>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</si>
  <si>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</si>
  <si>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</si>
  <si>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</si>
  <si>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</si>
  <si>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</si>
  <si>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</si>
  <si>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</si>
  <si>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</si>
  <si>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</si>
  <si>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</si>
  <si>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</si>
  <si>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</si>
  <si>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</si>
  <si>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</si>
  <si>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</si>
  <si>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</si>
  <si>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</si>
  <si>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</si>
  <si>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</si>
  <si>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</si>
  <si>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</si>
  <si>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</si>
  <si>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</si>
  <si>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</si>
  <si>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</si>
  <si>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</si>
  <si>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</si>
  <si>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</si>
  <si>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</si>
  <si>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</si>
  <si>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</si>
  <si>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</si>
  <si>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</si>
  <si>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</si>
  <si>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</si>
  <si>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</si>
  <si>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</si>
  <si>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</si>
  <si>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</si>
  <si>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</si>
  <si>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</si>
  <si>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</si>
  <si>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</si>
  <si>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</si>
  <si>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</si>
  <si>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</si>
  <si>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</si>
  <si>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</si>
  <si>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</si>
  <si>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</si>
  <si>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</si>
  <si>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</si>
  <si>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</si>
  <si>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</si>
  <si>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</si>
  <si>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</si>
  <si>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</si>
  <si>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</si>
  <si>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</si>
  <si>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</si>
  <si>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</si>
  <si>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</si>
  <si>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</si>
  <si>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</si>
  <si>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</si>
  <si>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</si>
  <si>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</si>
  <si>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</si>
  <si>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</si>
  <si>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</si>
  <si>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</si>
  <si>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</si>
  <si>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</si>
  <si>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</si>
  <si>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</si>
  <si>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</si>
  <si>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</si>
  <si>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</si>
  <si>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</si>
  <si>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</si>
  <si>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</si>
  <si>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</si>
  <si>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</si>
  <si>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</si>
  <si>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</si>
  <si>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</si>
  <si>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</si>
  <si>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</si>
  <si>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</si>
  <si>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</si>
  <si>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</si>
  <si>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</si>
  <si>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</si>
  <si>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</si>
  <si>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</si>
  <si>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</si>
  <si>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</si>
  <si>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</si>
  <si>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</si>
  <si>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</si>
  <si>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</si>
  <si>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</si>
  <si>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</si>
  <si>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</si>
  <si>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</si>
  <si>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</si>
  <si>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</si>
  <si>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</si>
  <si>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</si>
  <si>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</si>
  <si>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</si>
  <si>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</si>
  <si>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</si>
  <si>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</si>
  <si>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</si>
  <si>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</si>
  <si>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</si>
  <si>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</si>
  <si>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</si>
  <si>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</si>
  <si>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</si>
  <si>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</si>
  <si>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</si>
  <si>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</si>
  <si>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</si>
  <si>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</si>
  <si>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</si>
  <si>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</si>
  <si>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</si>
  <si>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</si>
  <si>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</si>
  <si>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</si>
  <si>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</si>
  <si>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</si>
  <si>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</si>
  <si>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</si>
  <si>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</si>
  <si>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</si>
  <si>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</si>
  <si>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</si>
  <si>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</si>
  <si>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</si>
  <si>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</si>
  <si>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</si>
  <si>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</si>
  <si>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</si>
  <si>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</si>
  <si>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</si>
  <si>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</si>
  <si>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</si>
  <si>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</si>
  <si>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</si>
  <si>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</si>
  <si>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</si>
  <si>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</si>
  <si>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</si>
  <si>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</si>
  <si>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</si>
  <si>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</si>
  <si>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</si>
  <si>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</si>
  <si>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</si>
  <si>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</si>
  <si>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</si>
  <si>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</si>
  <si>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</si>
  <si>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</si>
  <si>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</si>
  <si>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</si>
  <si>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</si>
  <si>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</si>
  <si>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</si>
  <si>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</si>
  <si>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</si>
  <si>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</si>
  <si>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</si>
  <si>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</si>
  <si>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</si>
  <si>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</si>
  <si>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</si>
  <si>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</si>
  <si>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</si>
  <si>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</si>
  <si>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</si>
  <si>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</si>
  <si>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</si>
  <si>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</si>
  <si>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</si>
  <si>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</si>
  <si>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</si>
  <si>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</si>
  <si>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</si>
  <si>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</si>
  <si>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</si>
  <si>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</si>
  <si>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</si>
  <si>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</si>
  <si>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</si>
  <si>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</si>
  <si>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</si>
  <si>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</si>
  <si>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</si>
  <si>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</si>
  <si>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</si>
  <si>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</si>
  <si>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</si>
  <si>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</si>
  <si>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</si>
  <si>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</si>
  <si>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</si>
  <si>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</si>
  <si>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</si>
  <si>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</si>
  <si>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</si>
  <si>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</si>
  <si>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</si>
  <si>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</si>
  <si>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</si>
  <si>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</si>
  <si>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</si>
  <si>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</si>
  <si>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</si>
  <si>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</si>
  <si>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</si>
  <si>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</si>
  <si>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</si>
  <si>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</si>
  <si>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</si>
  <si>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</si>
  <si>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</si>
  <si>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</si>
  <si>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</si>
  <si>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</si>
  <si>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</si>
  <si>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</si>
  <si>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</si>
  <si>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</si>
  <si>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</si>
  <si>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</si>
  <si>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</si>
  <si>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</si>
  <si>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</si>
  <si>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</si>
  <si>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</si>
  <si>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</si>
  <si>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</si>
  <si>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</si>
  <si>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</si>
  <si>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</si>
  <si>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</si>
  <si>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</si>
  <si>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</si>
  <si>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</si>
  <si>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</si>
  <si>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</si>
  <si>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</si>
  <si>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</si>
  <si>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</si>
  <si>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</si>
  <si>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</si>
  <si>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</si>
  <si>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</si>
  <si>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</si>
  <si>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</si>
  <si>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</si>
  <si>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</si>
  <si>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</si>
  <si>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</si>
  <si>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</si>
  <si>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</si>
  <si>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</si>
  <si>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</si>
  <si>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</si>
  <si>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</si>
  <si>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</si>
  <si>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</si>
  <si>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</si>
  <si>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</si>
  <si>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</si>
  <si>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</si>
  <si>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</si>
  <si>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</si>
  <si>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</si>
  <si>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</si>
  <si>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</si>
  <si>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</si>
  <si>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</si>
  <si>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</si>
  <si>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</si>
  <si>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</si>
  <si>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</si>
  <si>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</si>
  <si>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</si>
  <si>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</si>
  <si>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</si>
  <si>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</si>
  <si>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</si>
  <si>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</si>
  <si>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</si>
  <si>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</si>
  <si>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</si>
  <si>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</si>
  <si>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</si>
  <si>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</si>
  <si>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</si>
  <si>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</si>
  <si>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</si>
  <si>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</si>
  <si>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</si>
  <si>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</si>
  <si>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</si>
  <si>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</si>
  <si>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</si>
  <si>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</si>
  <si>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</si>
  <si>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</si>
  <si>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</si>
  <si>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</si>
  <si>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</si>
  <si>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</si>
  <si>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</si>
  <si>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</si>
  <si>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</si>
  <si>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</si>
  <si>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</si>
  <si>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</si>
  <si>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</si>
  <si>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</si>
  <si>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</si>
  <si>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</si>
  <si>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</si>
  <si>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</si>
  <si>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</si>
  <si>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</si>
  <si>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</si>
  <si>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</si>
  <si>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</si>
  <si>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</si>
  <si>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</si>
  <si>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</si>
  <si>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</si>
  <si>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</si>
  <si>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</si>
  <si>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</si>
  <si>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</si>
  <si>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</si>
  <si>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</si>
  <si>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</si>
  <si>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</si>
  <si>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</si>
  <si>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</si>
  <si>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</si>
  <si>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</si>
  <si>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</si>
  <si>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</si>
  <si>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</si>
  <si>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</si>
  <si>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</si>
  <si>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</si>
  <si>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</si>
  <si>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</si>
  <si>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</si>
  <si>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</si>
  <si>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</si>
  <si>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</si>
  <si>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</si>
  <si>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</si>
  <si>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</si>
  <si>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</si>
  <si>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</si>
  <si>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</si>
  <si>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</si>
  <si>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</si>
  <si>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</si>
  <si>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</si>
  <si>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</si>
  <si>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</si>
  <si>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</si>
  <si>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</si>
  <si>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</si>
  <si>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</si>
  <si>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</si>
  <si>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</si>
  <si>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</si>
  <si>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</si>
  <si>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</si>
  <si>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</si>
  <si>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</si>
  <si>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</si>
  <si>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</si>
  <si>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</si>
  <si>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</si>
  <si>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</si>
  <si>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</si>
  <si>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</si>
  <si>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</si>
  <si>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</si>
  <si>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</si>
  <si>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</si>
  <si>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</si>
  <si>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</si>
  <si>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</si>
  <si>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</si>
  <si>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</si>
  <si>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</si>
  <si>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</si>
  <si>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</si>
  <si>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</si>
  <si>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</si>
  <si>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</si>
  <si>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</si>
  <si>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</si>
  <si>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</si>
  <si>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</si>
  <si>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</si>
  <si>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</si>
  <si>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</si>
  <si>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</si>
  <si>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</si>
  <si>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</si>
  <si>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</si>
  <si>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</si>
  <si>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</si>
  <si>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</si>
  <si>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</si>
  <si>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</si>
  <si>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</si>
  <si>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</si>
  <si>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</si>
  <si>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</si>
  <si>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</si>
  <si>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</si>
  <si>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</si>
  <si>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</si>
  <si>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</si>
  <si>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</si>
  <si>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</si>
  <si>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</si>
  <si>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</si>
  <si>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</si>
  <si>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</si>
  <si>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</si>
  <si>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</si>
  <si>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</si>
  <si>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</si>
  <si>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</si>
  <si>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</si>
  <si>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</si>
  <si>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</si>
  <si>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</si>
  <si>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</si>
  <si>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</si>
  <si>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</si>
  <si>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</si>
  <si>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</si>
  <si>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</si>
  <si>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</si>
  <si>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</si>
  <si>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</si>
  <si>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</si>
  <si>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</si>
  <si>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</si>
  <si>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</si>
  <si>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</si>
  <si>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</si>
  <si>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</si>
  <si>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</si>
  <si>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</si>
  <si>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</si>
  <si>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</si>
  <si>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</si>
  <si>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</si>
  <si>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</si>
  <si>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</si>
  <si>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</si>
  <si>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</si>
  <si>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</si>
  <si>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</si>
  <si>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</si>
  <si>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</si>
  <si>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</si>
  <si>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</si>
  <si>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</si>
  <si>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</si>
  <si>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</si>
  <si>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</si>
  <si>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</si>
  <si>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</si>
  <si>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</si>
  <si>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</si>
  <si>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</si>
  <si>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</si>
  <si>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</si>
  <si>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</si>
  <si>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</si>
  <si>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</si>
  <si>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</si>
  <si>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</si>
  <si>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</si>
  <si>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</si>
  <si>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</si>
  <si>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</si>
  <si>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</si>
  <si>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</si>
  <si>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</si>
  <si>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</si>
  <si>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</si>
  <si>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</si>
  <si>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</si>
  <si>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</si>
  <si>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</si>
  <si>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</si>
  <si>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</si>
  <si>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</si>
  <si>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</si>
  <si>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</si>
  <si>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</si>
  <si>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</si>
  <si>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</si>
  <si>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</si>
  <si>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</si>
  <si>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</si>
  <si>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</si>
  <si>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</si>
  <si>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</si>
  <si>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</si>
  <si>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</si>
  <si>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</si>
  <si>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</si>
  <si>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</si>
  <si>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</si>
  <si>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</si>
  <si>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</si>
  <si>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</si>
  <si>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</si>
  <si>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</si>
  <si>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</si>
  <si>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</si>
  <si>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</si>
  <si>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</si>
  <si>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</si>
  <si>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</si>
  <si>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</si>
  <si>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</si>
  <si>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</si>
  <si>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</si>
  <si>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</si>
  <si>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</si>
  <si>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</si>
  <si>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</si>
  <si>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</si>
  <si>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</si>
  <si>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</si>
  <si>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</si>
  <si>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</si>
  <si>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</si>
  <si>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</si>
  <si>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</si>
  <si>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</si>
  <si>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</si>
  <si>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</si>
  <si>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</si>
  <si>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</si>
  <si>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</si>
  <si>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</si>
  <si>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</si>
  <si>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</si>
  <si>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</si>
  <si>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</si>
  <si>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</si>
  <si>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</si>
  <si>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</si>
  <si>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</si>
  <si>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</si>
  <si>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</si>
  <si>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</si>
  <si>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</si>
  <si>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</si>
  <si>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</si>
  <si>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</si>
  <si>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</si>
  <si>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</si>
  <si>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</si>
  <si>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</si>
  <si>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</si>
  <si>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</si>
  <si>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</si>
  <si>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</si>
  <si>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</si>
  <si>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</si>
  <si>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</si>
  <si>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</si>
  <si>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</si>
  <si>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</si>
  <si>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</si>
  <si>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</si>
  <si>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</si>
  <si>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</si>
  <si>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</si>
  <si>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</si>
  <si>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</si>
  <si>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</si>
  <si>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</si>
  <si>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</si>
  <si>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</si>
  <si>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</si>
  <si>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</si>
  <si>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</si>
  <si>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</si>
  <si>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</si>
  <si>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</si>
  <si>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</si>
  <si>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</si>
  <si>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</si>
  <si>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</si>
  <si>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</si>
  <si>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</si>
  <si>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</si>
  <si>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</si>
  <si>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</si>
  <si>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</si>
  <si>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</si>
  <si>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</si>
  <si>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</si>
  <si>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</si>
  <si>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</si>
  <si>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</si>
  <si>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</si>
  <si>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</si>
  <si>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</si>
  <si>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</si>
  <si>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</si>
  <si>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</si>
  <si>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</si>
  <si>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</si>
  <si>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</si>
  <si>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</si>
  <si>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</si>
  <si>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</si>
  <si>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</si>
  <si>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</si>
  <si>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</si>
  <si>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</si>
  <si>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</si>
  <si>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</si>
  <si>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</si>
  <si>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</si>
  <si>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</si>
  <si>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</si>
  <si>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</si>
  <si>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</si>
  <si>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</si>
  <si>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</si>
  <si>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</si>
  <si>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</si>
  <si>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</si>
  <si>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</si>
  <si>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</si>
  <si>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</si>
  <si>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</si>
  <si>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</si>
  <si>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</si>
  <si>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</si>
  <si>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</si>
  <si>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</si>
  <si>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</si>
  <si>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</si>
  <si>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</si>
  <si>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</si>
  <si>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</si>
  <si>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</si>
  <si>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</si>
  <si>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</si>
  <si>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</si>
  <si>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</si>
  <si>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</si>
  <si>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</si>
  <si>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</si>
  <si>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</si>
  <si>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</si>
  <si>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</si>
  <si>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</si>
  <si>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</si>
  <si>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</si>
  <si>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</si>
  <si>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</si>
  <si>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</si>
  <si>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</si>
  <si>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</si>
  <si>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</si>
  <si>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</si>
  <si>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</si>
  <si>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</si>
  <si>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</si>
  <si>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</si>
  <si>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</si>
  <si>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</si>
  <si>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</si>
  <si>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</si>
  <si>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</si>
  <si>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</si>
  <si>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</si>
  <si>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</si>
  <si>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</si>
  <si>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</si>
  <si>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</si>
  <si>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</si>
  <si>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</si>
  <si>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</si>
  <si>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</si>
  <si>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</si>
  <si>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</si>
  <si>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</si>
  <si>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</si>
  <si>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</si>
  <si>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</si>
  <si>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</si>
  <si>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</si>
  <si>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</si>
  <si>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</si>
  <si>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</si>
  <si>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</si>
  <si>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</si>
  <si>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</si>
  <si>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</si>
  <si>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</si>
  <si>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</si>
  <si>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</si>
  <si>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</si>
  <si>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</si>
  <si>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</si>
  <si>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</si>
  <si>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</si>
  <si>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</si>
  <si>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</si>
  <si>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</si>
  <si>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</si>
  <si>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</si>
  <si>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</si>
  <si>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</si>
  <si>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</si>
  <si>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</si>
  <si>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</si>
  <si>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</si>
  <si>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</si>
  <si>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</si>
  <si>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</si>
  <si>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</si>
  <si>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</si>
  <si>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</si>
  <si>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</si>
  <si>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</si>
  <si>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</si>
  <si>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</si>
  <si>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</si>
  <si>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</si>
  <si>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</si>
  <si>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</si>
  <si>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</si>
  <si>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</si>
  <si>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</si>
  <si>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</si>
  <si>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</si>
  <si>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</si>
  <si>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</si>
  <si>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</si>
  <si>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</si>
  <si>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</si>
  <si>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</si>
  <si>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</si>
  <si>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</si>
  <si>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</si>
  <si>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</si>
  <si>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</si>
  <si>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</si>
  <si>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</si>
  <si>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</si>
  <si>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</si>
  <si>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</si>
  <si>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</si>
  <si>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</si>
  <si>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</si>
  <si>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</si>
  <si>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</si>
  <si>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</si>
  <si>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</si>
  <si>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</si>
  <si>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</si>
  <si>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</si>
  <si>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</si>
  <si>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</si>
  <si>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</si>
  <si>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</si>
  <si>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</si>
  <si>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</si>
  <si>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</si>
  <si>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</si>
  <si>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</si>
  <si>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</si>
  <si>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</si>
  <si>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</si>
  <si>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</si>
  <si>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</si>
  <si>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</si>
  <si>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</si>
  <si>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</si>
  <si>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</si>
  <si>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</si>
  <si>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</si>
  <si>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</si>
  <si>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</si>
  <si>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</si>
  <si>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</si>
  <si>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</si>
  <si>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</si>
  <si>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</si>
  <si>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</si>
  <si>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</si>
  <si>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</si>
  <si>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</si>
  <si>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</si>
  <si>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</si>
  <si>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</si>
  <si>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</si>
  <si>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</si>
  <si>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</si>
  <si>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</si>
  <si>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</si>
  <si>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</si>
  <si>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</si>
  <si>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</si>
  <si>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</si>
  <si>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</si>
  <si>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</si>
  <si>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</si>
  <si>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</si>
  <si>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</si>
  <si>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</si>
  <si>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</si>
  <si>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</si>
  <si>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</si>
  <si>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</si>
  <si>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</si>
  <si>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</si>
  <si>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</si>
  <si>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</si>
  <si>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</si>
  <si>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</si>
  <si>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</si>
  <si>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</si>
  <si>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</si>
  <si>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</si>
  <si>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</si>
  <si>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</si>
  <si>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</si>
  <si>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</si>
  <si>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</si>
  <si>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</si>
  <si>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</si>
  <si>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</si>
  <si>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</si>
  <si>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</si>
  <si>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</si>
  <si>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</si>
  <si>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</si>
  <si>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</si>
  <si>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</si>
  <si>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</si>
  <si>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</si>
  <si>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</si>
  <si>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</si>
  <si>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</si>
  <si>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</si>
  <si>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</si>
  <si>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</si>
  <si>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</si>
  <si>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</si>
  <si>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</si>
  <si>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</si>
  <si>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</si>
  <si>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</si>
  <si>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</si>
  <si>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</si>
  <si>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</si>
  <si>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</si>
  <si>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</si>
  <si>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</si>
  <si>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</si>
  <si>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</si>
  <si>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</si>
  <si>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</si>
  <si>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</si>
  <si>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</si>
  <si>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</si>
  <si>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</si>
  <si>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</si>
  <si>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</si>
  <si>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</si>
  <si>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</si>
  <si>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</si>
  <si>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</si>
  <si>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</si>
  <si>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</si>
  <si>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</si>
  <si>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</si>
  <si>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</si>
  <si>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</si>
  <si>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</si>
  <si>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</si>
  <si>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</si>
  <si>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</si>
  <si>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</si>
  <si>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</si>
  <si>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</si>
  <si>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</si>
  <si>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</si>
  <si>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</si>
  <si>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</si>
  <si>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</si>
  <si>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</si>
  <si>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</si>
  <si>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</si>
  <si>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</si>
  <si>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</si>
  <si>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</si>
  <si>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</si>
  <si>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</si>
  <si>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</si>
  <si>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</si>
  <si>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</si>
  <si>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</si>
  <si>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</si>
  <si>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</si>
  <si>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</si>
  <si>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</si>
  <si>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</si>
  <si>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</si>
  <si>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</si>
  <si>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</si>
  <si>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</si>
  <si>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</si>
  <si>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</si>
  <si>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</si>
  <si>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</si>
  <si>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</si>
  <si>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</si>
  <si>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</si>
  <si>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</si>
  <si>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</si>
  <si>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</si>
  <si>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</si>
  <si>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</si>
  <si>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</si>
  <si>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</si>
  <si>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</si>
  <si>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</si>
  <si>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</si>
  <si>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</si>
  <si>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</si>
  <si>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</si>
  <si>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</si>
  <si>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</si>
  <si>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</si>
  <si>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</si>
  <si>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</si>
  <si>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</si>
  <si>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</si>
  <si>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</si>
  <si>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</si>
  <si>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</si>
  <si>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</si>
  <si>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</si>
  <si>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</si>
  <si>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</si>
  <si>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</si>
  <si>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</si>
  <si>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</si>
  <si>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</si>
  <si>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</si>
  <si>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</si>
  <si>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</si>
  <si>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</si>
  <si>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</si>
  <si>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</si>
  <si>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</si>
  <si>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</si>
  <si>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</si>
  <si>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</si>
  <si>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</si>
  <si>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</si>
  <si>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</si>
  <si>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</si>
  <si>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</si>
  <si>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</si>
  <si>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</si>
  <si>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</si>
  <si>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</si>
  <si>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</si>
  <si>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</si>
  <si>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</si>
  <si>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</si>
  <si>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</si>
  <si>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</si>
  <si>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</si>
  <si>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</si>
  <si>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</si>
  <si>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</si>
  <si>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</si>
  <si>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</si>
  <si>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</si>
  <si>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</si>
  <si>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</si>
  <si>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</si>
  <si>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</si>
  <si>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</si>
  <si>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</si>
  <si>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</si>
  <si>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</si>
  <si>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</si>
  <si>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</si>
  <si>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</si>
  <si>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</si>
  <si>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</si>
  <si>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</si>
  <si>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</si>
  <si>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</si>
  <si>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</si>
  <si>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</si>
  <si>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</si>
  <si>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</si>
  <si>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</si>
  <si>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</si>
  <si>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</si>
  <si>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</si>
  <si>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</si>
  <si>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</si>
  <si>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</si>
  <si>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</si>
  <si>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</si>
  <si>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</si>
  <si>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</si>
  <si>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</si>
  <si>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</si>
  <si>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</si>
  <si>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</si>
  <si>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</si>
  <si>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</si>
  <si>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</si>
  <si>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</si>
  <si>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</si>
  <si>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</si>
  <si>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</si>
  <si>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</si>
  <si>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</si>
  <si>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</si>
  <si>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</si>
  <si>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</si>
  <si>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</si>
  <si>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</si>
  <si>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</si>
  <si>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</si>
  <si>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</si>
  <si>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</si>
  <si>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</si>
  <si>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</si>
  <si>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</si>
  <si>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</si>
  <si>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</si>
  <si>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</si>
  <si>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</si>
  <si>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</si>
  <si>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</si>
  <si>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</si>
  <si>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</si>
  <si>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</si>
  <si>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</si>
  <si>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</si>
  <si>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</si>
  <si>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</si>
  <si>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</si>
  <si>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</si>
  <si>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</si>
  <si>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</si>
  <si>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</si>
  <si>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</si>
  <si>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</si>
  <si>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</si>
  <si>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</si>
  <si>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</si>
  <si>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</si>
  <si>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</si>
  <si>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</si>
  <si>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</si>
  <si>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</si>
  <si>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</si>
  <si>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</si>
  <si>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</si>
  <si>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</si>
  <si>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</si>
  <si>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</si>
  <si>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</si>
  <si>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</si>
  <si>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</si>
  <si>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</si>
  <si>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</si>
  <si>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</si>
  <si>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</si>
  <si>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</si>
  <si>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</si>
  <si>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</si>
  <si>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</si>
  <si>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</si>
  <si>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</si>
  <si>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</si>
  <si>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</si>
  <si>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</si>
  <si>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</si>
  <si>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</si>
  <si>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</si>
  <si>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</si>
  <si>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</si>
  <si>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</si>
  <si>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</si>
  <si>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</si>
  <si>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</si>
  <si>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</si>
  <si>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</si>
  <si>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</si>
  <si>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</si>
  <si>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</si>
  <si>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</si>
  <si>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</si>
  <si>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</si>
  <si>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</si>
  <si>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</si>
  <si>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</si>
  <si>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</si>
  <si>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</si>
  <si>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</si>
  <si>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</si>
  <si>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</si>
  <si>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</si>
  <si>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</si>
  <si>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</si>
  <si>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</si>
  <si>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</si>
  <si>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</si>
  <si>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</si>
  <si>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</si>
  <si>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</si>
  <si>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</si>
  <si>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</si>
  <si>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</si>
  <si>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</si>
  <si>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</si>
  <si>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</si>
  <si>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</si>
  <si>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</si>
  <si>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</si>
  <si>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</si>
  <si>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</si>
  <si>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</si>
  <si>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</si>
  <si>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</si>
  <si>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</si>
  <si>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</si>
  <si>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</si>
  <si>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</si>
  <si>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</si>
  <si>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</si>
  <si>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</si>
  <si>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</si>
  <si>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</si>
  <si>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</si>
  <si>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</si>
  <si>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</si>
  <si>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</si>
  <si>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</si>
  <si>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</si>
  <si>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</si>
  <si>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</si>
  <si>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</si>
  <si>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</si>
  <si>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</si>
  <si>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</si>
  <si>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</si>
  <si>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</si>
  <si>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</si>
  <si>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</si>
  <si>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</si>
  <si>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</si>
  <si>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</si>
  <si>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</si>
  <si>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</si>
  <si>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</si>
  <si>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</si>
  <si>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</si>
  <si>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</si>
  <si>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</si>
  <si>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</si>
  <si>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</si>
  <si>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</si>
  <si>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</si>
  <si>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</si>
  <si>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</si>
  <si>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</si>
  <si>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</si>
  <si>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</si>
  <si>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</si>
  <si>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</si>
  <si>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</si>
  <si>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</si>
  <si>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</si>
  <si>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</si>
  <si>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</si>
  <si>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</si>
  <si>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</si>
  <si>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</si>
  <si>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</si>
  <si>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</si>
  <si>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</si>
  <si>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</si>
  <si>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</si>
  <si>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</si>
  <si>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</si>
  <si>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</si>
  <si>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</si>
  <si>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</si>
  <si>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</si>
  <si>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</si>
  <si>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</si>
  <si>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</si>
  <si>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</si>
  <si>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</si>
  <si>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</si>
  <si>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</si>
  <si>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</si>
  <si>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</si>
  <si>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</si>
  <si>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</si>
  <si>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</si>
  <si>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</si>
  <si>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</si>
  <si>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</si>
  <si>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</si>
  <si>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</si>
  <si>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</si>
  <si>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</si>
  <si>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</si>
  <si>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</si>
  <si>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</si>
  <si>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</si>
  <si>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</si>
  <si>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</si>
  <si>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</si>
  <si>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</si>
  <si>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</si>
  <si>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</si>
  <si>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</si>
  <si>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</si>
  <si>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</si>
  <si>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</si>
  <si>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</si>
  <si>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</si>
  <si>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</si>
  <si>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</si>
  <si>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</si>
  <si>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</si>
  <si>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</si>
  <si>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</si>
  <si>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</si>
  <si>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</si>
  <si>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</si>
  <si>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</si>
  <si>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</si>
  <si>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</si>
  <si>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</si>
  <si>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</si>
  <si>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</si>
  <si>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</si>
  <si>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</si>
  <si>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</si>
  <si>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</si>
  <si>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</si>
  <si>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</si>
  <si>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</si>
  <si>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</si>
  <si>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</si>
  <si>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</si>
  <si>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</si>
  <si>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</si>
  <si>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</si>
  <si>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</si>
  <si>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</si>
  <si>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</si>
  <si>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</si>
  <si>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</si>
  <si>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</si>
  <si>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</si>
  <si>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</si>
  <si>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</si>
  <si>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</si>
  <si>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</si>
  <si>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</si>
  <si>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</si>
  <si>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</si>
  <si>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</si>
  <si>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</si>
  <si>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</si>
  <si>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</si>
  <si>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</si>
  <si>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</si>
  <si>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</si>
  <si>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</si>
  <si>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</si>
  <si>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</si>
  <si>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</si>
  <si>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</si>
  <si>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</si>
  <si>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</si>
  <si>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</si>
  <si>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</si>
  <si>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</si>
  <si>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</si>
  <si>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</si>
  <si>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</si>
  <si>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</si>
  <si>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</si>
  <si>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</si>
  <si>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</si>
  <si>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</si>
  <si>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</si>
  <si>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</si>
  <si>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</si>
  <si>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</si>
  <si>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</si>
  <si>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</si>
  <si>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</si>
  <si>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</si>
  <si>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</si>
  <si>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</si>
  <si>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</si>
  <si>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</si>
  <si>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</si>
  <si>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</si>
  <si>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</si>
  <si>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</si>
  <si>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</si>
  <si>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</si>
  <si>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</si>
  <si>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</si>
  <si>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</si>
  <si>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</si>
  <si>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</si>
  <si>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</si>
  <si>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</si>
  <si>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</si>
  <si>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</si>
  <si>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</si>
  <si>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</si>
  <si>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</si>
  <si>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</si>
  <si>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</si>
  <si>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</si>
  <si>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</si>
  <si>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</si>
  <si>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</si>
  <si>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</si>
  <si>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</si>
  <si>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</si>
  <si>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</si>
  <si>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</si>
  <si>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</si>
  <si>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</si>
  <si>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</si>
  <si>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</si>
  <si>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</si>
  <si>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</si>
  <si>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</si>
  <si>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</si>
  <si>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</si>
  <si>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</si>
  <si>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</si>
  <si>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</si>
  <si>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</si>
  <si>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</si>
  <si>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</si>
  <si>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</si>
  <si>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</si>
  <si>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</si>
  <si>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</si>
  <si>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</si>
  <si>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</si>
  <si>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</si>
  <si>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</si>
  <si>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</si>
  <si>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</si>
  <si>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</si>
  <si>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</si>
  <si>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</si>
  <si>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</si>
  <si>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</si>
  <si>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</si>
  <si>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</si>
  <si>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</si>
  <si>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</si>
  <si>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</si>
  <si>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</si>
  <si>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</si>
  <si>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</si>
  <si>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</si>
  <si>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</si>
  <si>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</si>
  <si>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</si>
  <si>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</si>
  <si>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</si>
  <si>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</si>
  <si>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</si>
  <si>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</si>
  <si>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</si>
  <si>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</si>
  <si>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</si>
  <si>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</si>
  <si>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</si>
  <si>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</si>
  <si>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</si>
  <si>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</si>
  <si>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</si>
  <si>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</si>
  <si>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</si>
  <si>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</si>
  <si>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</si>
  <si>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</si>
  <si>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</si>
  <si>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</si>
  <si>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</si>
  <si>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</si>
  <si>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</si>
  <si>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</si>
  <si>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</si>
  <si>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</si>
  <si>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</si>
  <si>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</si>
  <si>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</si>
  <si>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</si>
  <si>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</si>
  <si>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</si>
  <si>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</si>
  <si>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</si>
  <si>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</si>
  <si>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</si>
  <si>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</si>
  <si>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</si>
  <si>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</si>
  <si>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</si>
  <si>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</si>
  <si>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</si>
  <si>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</si>
  <si>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</si>
  <si>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</si>
  <si>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</si>
  <si>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</si>
  <si>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</si>
  <si>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</si>
  <si>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</si>
  <si>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</si>
  <si>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</si>
  <si>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</si>
  <si>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</si>
  <si>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</si>
  <si>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</si>
  <si>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</si>
  <si>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</si>
  <si>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</si>
  <si>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</si>
  <si>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</si>
  <si>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</si>
  <si>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</si>
  <si>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</si>
  <si>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</si>
  <si>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</si>
  <si>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</si>
  <si>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</si>
  <si>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</si>
  <si>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</si>
  <si>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</si>
  <si>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</si>
  <si>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</si>
  <si>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</si>
  <si>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</si>
  <si>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</si>
  <si>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</si>
  <si>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</si>
  <si>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</si>
  <si>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</si>
  <si>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</si>
  <si>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</si>
  <si>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</si>
  <si>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</si>
  <si>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</si>
  <si>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</si>
  <si>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</si>
  <si>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</si>
  <si>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</si>
  <si>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</si>
  <si>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</si>
  <si>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</si>
  <si>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</si>
  <si>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</si>
  <si>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</si>
  <si>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</si>
  <si>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</si>
  <si>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</si>
  <si>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</si>
  <si>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</si>
  <si>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</si>
  <si>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</si>
  <si>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</si>
  <si>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</si>
  <si>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</si>
  <si>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</si>
  <si>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</si>
  <si>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</si>
  <si>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</si>
  <si>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</si>
  <si>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</si>
  <si>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</si>
  <si>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</si>
  <si>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</si>
  <si>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</si>
  <si>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</si>
  <si>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</si>
  <si>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</si>
  <si>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</si>
  <si>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</si>
  <si>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</si>
  <si>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</si>
  <si>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</si>
  <si>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</si>
  <si>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</si>
  <si>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</si>
  <si>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</si>
  <si>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</si>
  <si>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</si>
  <si>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</si>
  <si>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</si>
  <si>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</si>
  <si>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</si>
  <si>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</si>
  <si>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</si>
  <si>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</si>
  <si>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</si>
  <si>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</si>
  <si>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</si>
  <si>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</si>
  <si>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</si>
  <si>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</si>
  <si>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</si>
  <si>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</si>
  <si>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</si>
  <si>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</si>
  <si>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</si>
  <si>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</si>
  <si>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</si>
  <si>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</si>
  <si>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</si>
  <si>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</si>
  <si>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</si>
  <si>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</si>
  <si>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</si>
  <si>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</si>
  <si>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</si>
  <si>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</si>
  <si>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</si>
  <si>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</si>
  <si>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</si>
  <si>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</si>
  <si>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</si>
  <si>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</si>
  <si>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</si>
  <si>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</si>
  <si>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</si>
  <si>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</si>
  <si>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</si>
  <si>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</si>
  <si>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</si>
  <si>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</si>
  <si>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</si>
  <si>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</si>
  <si>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</si>
  <si>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</si>
  <si>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</si>
  <si>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</si>
  <si>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</si>
  <si>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</si>
  <si>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</si>
  <si>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</si>
  <si>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</si>
  <si>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</si>
  <si>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</si>
  <si>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</si>
  <si>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</si>
  <si>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</si>
  <si>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</si>
  <si>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</si>
  <si>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</si>
  <si>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</si>
  <si>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</si>
  <si>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</si>
  <si>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</si>
  <si>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</si>
  <si>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</si>
  <si>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</si>
  <si>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</si>
  <si>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</si>
  <si>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</si>
  <si>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</si>
  <si>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</si>
  <si>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</si>
  <si>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</si>
  <si>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</si>
  <si>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</si>
  <si>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</si>
  <si>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</si>
  <si>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</si>
  <si>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</si>
  <si>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</si>
  <si>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</si>
  <si>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</si>
  <si>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</si>
  <si>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</si>
  <si>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</si>
  <si>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</si>
  <si>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</si>
  <si>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</si>
  <si>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</si>
  <si>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</si>
  <si>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</si>
  <si>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</si>
  <si>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</si>
  <si>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</si>
  <si>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</si>
  <si>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</si>
  <si>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</si>
  <si>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</si>
  <si>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</si>
  <si>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</si>
  <si>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</si>
  <si>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</si>
  <si>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</si>
  <si>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</si>
  <si>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</si>
  <si>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</si>
  <si>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</si>
  <si>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</si>
  <si>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</si>
  <si>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</si>
  <si>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</si>
  <si>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</si>
  <si>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</si>
  <si>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</si>
  <si>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</si>
  <si>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</si>
  <si>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</si>
  <si>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</si>
  <si>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</si>
  <si>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</si>
  <si>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</si>
  <si>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</si>
  <si>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</si>
  <si>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</si>
  <si>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</si>
  <si>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</si>
  <si>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</si>
  <si>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</si>
  <si>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</si>
  <si>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</si>
  <si>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</si>
  <si>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</si>
  <si>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</si>
  <si>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</si>
  <si>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</si>
  <si>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</si>
  <si>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</si>
  <si>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</si>
  <si>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</si>
  <si>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</si>
  <si>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</si>
  <si>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</si>
  <si>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</si>
  <si>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</si>
  <si>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</si>
  <si>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</si>
  <si>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</si>
  <si>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</si>
  <si>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</si>
  <si>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</si>
  <si>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</si>
  <si>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</si>
  <si>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</si>
  <si>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</si>
  <si>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</si>
  <si>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</si>
  <si>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</si>
  <si>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</si>
  <si>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</si>
  <si>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</si>
  <si>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</si>
  <si>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</si>
  <si>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</si>
  <si>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</si>
  <si>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</si>
  <si>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</si>
  <si>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</si>
  <si>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</si>
  <si>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</si>
  <si>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</si>
  <si>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</si>
  <si>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</si>
  <si>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</si>
  <si>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</si>
  <si>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</si>
  <si>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</si>
  <si>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</si>
  <si>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</si>
  <si>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</si>
  <si>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</si>
  <si>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</si>
  <si>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</si>
  <si>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</si>
  <si>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</si>
  <si>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</si>
  <si>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</si>
  <si>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</si>
  <si>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</si>
  <si>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</si>
  <si>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</si>
  <si>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</si>
  <si>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</si>
  <si>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</si>
  <si>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</si>
  <si>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</si>
  <si>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</si>
  <si>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</si>
  <si>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</si>
  <si>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</si>
  <si>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</si>
  <si>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</si>
  <si>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</si>
  <si>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</si>
  <si>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</si>
  <si>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</si>
  <si>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</si>
  <si>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</si>
  <si>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</si>
  <si>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</si>
  <si>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</si>
  <si>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</si>
  <si>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</si>
  <si>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</si>
  <si>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</si>
  <si>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</si>
  <si>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</si>
  <si>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</si>
  <si>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</si>
  <si>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</si>
  <si>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</si>
  <si>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</si>
  <si>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</si>
  <si>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</si>
  <si>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</si>
  <si>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</si>
  <si>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</si>
  <si>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</si>
  <si>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</si>
  <si>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</si>
  <si>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</si>
  <si>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</si>
  <si>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</si>
  <si>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</si>
  <si>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</si>
  <si>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</si>
  <si>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</si>
  <si>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</si>
  <si>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</si>
  <si>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</si>
  <si>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</si>
  <si>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</si>
  <si>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</si>
  <si>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</si>
  <si>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</si>
  <si>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</si>
  <si>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</si>
  <si>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</si>
  <si>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</si>
  <si>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</si>
  <si>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</si>
  <si>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</si>
  <si>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</si>
  <si>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</si>
  <si>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</si>
  <si>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</si>
  <si>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</si>
  <si>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</si>
  <si>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</si>
  <si>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</si>
  <si>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</si>
  <si>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</si>
  <si>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</si>
  <si>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</si>
  <si>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</si>
  <si>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</si>
  <si>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</si>
  <si>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</si>
  <si>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</si>
  <si>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</si>
  <si>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</si>
  <si>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</si>
  <si>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</si>
  <si>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</si>
  <si>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</si>
  <si>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</si>
  <si>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</si>
  <si>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</si>
  <si>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</si>
  <si>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</si>
  <si>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</si>
  <si>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</si>
  <si>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</si>
  <si>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</si>
  <si>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</si>
  <si>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</si>
  <si>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</si>
  <si>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</si>
  <si>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</si>
  <si>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</si>
  <si>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</si>
  <si>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</si>
  <si>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</si>
  <si>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</si>
  <si>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</si>
  <si>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</si>
  <si>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</si>
  <si>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</si>
  <si>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</si>
  <si>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</si>
  <si>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</si>
  <si>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</si>
  <si>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</si>
  <si>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</si>
  <si>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</si>
  <si>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</si>
  <si>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</si>
  <si>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</si>
  <si>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</si>
  <si>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</si>
  <si>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</si>
  <si>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</si>
  <si>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</si>
  <si>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</si>
  <si>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</si>
  <si>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</si>
  <si>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</si>
  <si>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</si>
  <si>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</si>
  <si>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</si>
  <si>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</si>
  <si>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</si>
  <si>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</si>
  <si>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</si>
  <si>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</si>
  <si>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</si>
  <si>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</si>
  <si>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</si>
  <si>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</si>
  <si>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</si>
  <si>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</si>
  <si>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</si>
  <si>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</si>
  <si>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</si>
  <si>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</si>
  <si>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</si>
  <si>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</si>
  <si>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</si>
  <si>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</si>
  <si>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</si>
  <si>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</si>
  <si>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</si>
  <si>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</si>
  <si>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</si>
  <si>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</si>
  <si>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</si>
  <si>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</si>
  <si>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</si>
  <si>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</si>
  <si>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</si>
  <si>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</si>
  <si>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</si>
  <si>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</si>
  <si>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</si>
  <si>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</si>
  <si>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</si>
  <si>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</si>
  <si>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</si>
  <si>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</si>
  <si>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</si>
  <si>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</si>
  <si>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</si>
  <si>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</si>
  <si>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</si>
  <si>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</si>
  <si>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</si>
  <si>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</si>
  <si>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</si>
  <si>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</si>
  <si>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</si>
  <si>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</si>
  <si>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</si>
  <si>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</si>
  <si>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</si>
  <si>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</si>
  <si>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</si>
  <si>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</si>
  <si>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</si>
  <si>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</si>
  <si>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</si>
  <si>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</si>
  <si>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</si>
  <si>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</si>
  <si>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</si>
  <si>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</si>
  <si>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</si>
  <si>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</si>
  <si>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</si>
  <si>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</si>
  <si>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</si>
  <si>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</si>
  <si>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</si>
  <si>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</si>
  <si>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</si>
  <si>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</si>
  <si>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</si>
  <si>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</si>
  <si>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</si>
  <si>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</si>
  <si>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</si>
  <si>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</si>
  <si>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</si>
  <si>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</si>
  <si>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</si>
  <si>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</si>
  <si>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</si>
  <si>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</si>
  <si>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</si>
  <si>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</si>
  <si>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</si>
  <si>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</si>
  <si>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</si>
  <si>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</si>
  <si>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</si>
  <si>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</si>
  <si>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</si>
  <si>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</si>
  <si>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</si>
  <si>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</si>
  <si>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</si>
  <si>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</si>
  <si>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</si>
  <si>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</si>
  <si>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</si>
  <si>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</si>
  <si>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</si>
  <si>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</si>
  <si>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</si>
  <si>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</si>
  <si>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</si>
  <si>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</si>
  <si>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</si>
  <si>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</si>
  <si>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</si>
  <si>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</si>
  <si>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</si>
  <si>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</si>
  <si>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</si>
  <si>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</si>
  <si>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</si>
  <si>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</si>
  <si>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</si>
  <si>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</si>
  <si>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</si>
  <si>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</si>
  <si>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</si>
  <si>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</si>
  <si>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</si>
  <si>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</si>
  <si>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</si>
  <si>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</si>
  <si>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</si>
  <si>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</si>
  <si>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</si>
  <si>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</si>
  <si>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</si>
  <si>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</si>
  <si>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</si>
  <si>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</si>
  <si>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</si>
  <si>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</si>
  <si>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</si>
  <si>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</si>
  <si>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</si>
  <si>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</si>
  <si>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</si>
  <si>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</si>
  <si>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</si>
  <si>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</si>
  <si>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</si>
  <si>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</si>
  <si>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</si>
  <si>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</si>
  <si>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</si>
  <si>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</si>
  <si>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</si>
  <si>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</si>
  <si>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</si>
  <si>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</si>
  <si>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</si>
  <si>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</si>
  <si>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</si>
  <si>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</si>
  <si>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</si>
  <si>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</si>
  <si>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</si>
  <si>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</si>
  <si>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</si>
  <si>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</si>
  <si>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</si>
  <si>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</si>
  <si>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</si>
  <si>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</si>
  <si>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</si>
  <si>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</si>
  <si>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</si>
  <si>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</si>
  <si>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</si>
  <si>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</si>
  <si>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</si>
  <si>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</si>
  <si>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</si>
  <si>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</si>
  <si>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</si>
  <si>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</si>
  <si>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</si>
  <si>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</si>
  <si>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</si>
  <si>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</si>
  <si>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</si>
  <si>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</si>
  <si>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</si>
  <si>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</si>
  <si>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</si>
  <si>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</si>
  <si>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</si>
  <si>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</si>
  <si>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</si>
  <si>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</si>
  <si>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</si>
  <si>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</si>
  <si>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</si>
  <si>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</si>
  <si>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</si>
  <si>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</si>
  <si>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</si>
  <si>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</si>
  <si>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</si>
  <si>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</si>
  <si>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</si>
  <si>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</si>
  <si>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</si>
  <si>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</si>
  <si>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</si>
  <si>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</si>
  <si>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</si>
  <si>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</si>
  <si>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</si>
  <si>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</si>
  <si>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</si>
  <si>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</si>
  <si>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</si>
  <si>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</si>
  <si>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</si>
  <si>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</si>
  <si>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</si>
  <si>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</si>
  <si>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</si>
  <si>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</si>
  <si>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</si>
  <si>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</si>
  <si>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</si>
  <si>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</si>
  <si>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</si>
  <si>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</si>
  <si>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</si>
  <si>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</si>
  <si>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</si>
  <si>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</si>
  <si>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</si>
  <si>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</si>
  <si>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</si>
  <si>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</si>
  <si>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</si>
  <si>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</si>
  <si>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</si>
  <si>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</si>
  <si>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</si>
  <si>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</si>
  <si>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</si>
  <si>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</si>
  <si>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</si>
  <si>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</si>
  <si>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</si>
  <si>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</si>
  <si>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</si>
  <si>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</si>
  <si>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</si>
  <si>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</si>
  <si>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</si>
  <si>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</si>
  <si>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</si>
  <si>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</si>
  <si>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</si>
  <si>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</si>
  <si>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</si>
  <si>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</si>
  <si>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</si>
  <si>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</si>
  <si>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</si>
  <si>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</si>
  <si>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</si>
  <si>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</si>
  <si>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</si>
  <si>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</si>
  <si>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</si>
  <si>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</si>
  <si>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</si>
  <si>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</si>
  <si>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</si>
  <si>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</si>
  <si>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</si>
  <si>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</si>
  <si>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</si>
  <si>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</si>
  <si>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</si>
  <si>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</si>
  <si>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</si>
  <si>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</si>
  <si>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</si>
  <si>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</si>
  <si>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</si>
  <si>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</si>
  <si>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</si>
  <si>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</si>
  <si>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</si>
  <si>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</si>
  <si>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</si>
  <si>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</si>
  <si>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</si>
  <si>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</si>
  <si>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</si>
  <si>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</si>
  <si>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</si>
  <si>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</si>
  <si>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</si>
  <si>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</si>
  <si>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</si>
  <si>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</si>
  <si>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</si>
  <si>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</si>
  <si>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</si>
  <si>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</si>
  <si>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</si>
  <si>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</si>
  <si>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</si>
  <si>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</si>
  <si>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</si>
  <si>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</si>
  <si>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</si>
  <si>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</si>
  <si>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</si>
  <si>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</si>
  <si>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</si>
  <si>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</si>
  <si>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</si>
  <si>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</si>
  <si>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</si>
  <si>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</si>
  <si>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</si>
  <si>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</si>
  <si>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</si>
  <si>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</si>
  <si>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</si>
  <si>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</si>
  <si>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</si>
  <si>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</si>
  <si>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</si>
  <si>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</si>
  <si>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</si>
  <si>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</si>
  <si>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</si>
  <si>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</si>
  <si>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</si>
  <si>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</si>
  <si>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</si>
  <si>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</si>
  <si>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</si>
  <si>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</si>
  <si>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</si>
  <si>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</si>
  <si>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</si>
  <si>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</si>
  <si>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</si>
  <si>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</si>
  <si>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</si>
  <si>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</si>
  <si>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</si>
  <si>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</si>
  <si>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</si>
  <si>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</si>
  <si>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</si>
  <si>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</si>
  <si>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</si>
  <si>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</si>
  <si>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</si>
  <si>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</si>
  <si>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</si>
  <si>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</si>
  <si>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</si>
  <si>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</si>
  <si>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</si>
  <si>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</si>
  <si>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</si>
  <si>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</si>
  <si>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</si>
  <si>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</si>
  <si>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</si>
  <si>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</si>
  <si>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</si>
  <si>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</si>
  <si>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</si>
  <si>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</si>
  <si>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</si>
  <si>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</si>
  <si>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</si>
  <si>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</si>
  <si>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</si>
  <si>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</si>
  <si>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</si>
  <si>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</si>
  <si>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</si>
  <si>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</si>
  <si>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</si>
  <si>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</si>
  <si>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</si>
  <si>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</si>
  <si>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</si>
  <si>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</si>
  <si>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</si>
  <si>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</si>
  <si>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</si>
  <si>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</si>
  <si>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</si>
  <si>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</si>
  <si>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</si>
  <si>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</si>
  <si>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</si>
  <si>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</si>
  <si>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</si>
  <si>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</si>
  <si>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</si>
  <si>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</si>
  <si>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</si>
  <si>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</si>
  <si>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</si>
  <si>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</si>
  <si>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</si>
  <si>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</si>
  <si>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</si>
  <si>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</si>
  <si>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</si>
  <si>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</si>
  <si>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</si>
  <si>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</si>
  <si>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</si>
  <si>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</si>
  <si>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</si>
  <si>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</si>
  <si>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</si>
  <si>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</si>
  <si>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</si>
  <si>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</si>
  <si>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</si>
  <si>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</si>
  <si>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</si>
  <si>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</si>
  <si>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</si>
  <si>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</si>
  <si>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</si>
  <si>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</si>
  <si>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</si>
  <si>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</si>
  <si>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</si>
  <si>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</si>
  <si>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</si>
  <si>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</si>
  <si>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</si>
  <si>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</si>
  <si>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</si>
  <si>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</si>
  <si>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</si>
  <si>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</si>
  <si>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</si>
  <si>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</si>
  <si>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</si>
  <si>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</si>
  <si>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</si>
  <si>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</si>
  <si>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</si>
  <si>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</si>
  <si>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</si>
  <si>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</si>
  <si>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</si>
  <si>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</si>
  <si>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</si>
  <si>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</si>
  <si>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</si>
  <si>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</si>
  <si>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</si>
  <si>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</si>
  <si>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</si>
  <si>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</si>
  <si>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</si>
  <si>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</si>
  <si>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</si>
  <si>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</si>
  <si>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</si>
  <si>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</si>
  <si>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</si>
  <si>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</si>
  <si>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</si>
  <si>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</si>
  <si>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</si>
  <si>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</si>
  <si>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</si>
  <si>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</si>
  <si>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</si>
  <si>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</si>
  <si>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</si>
  <si>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</si>
  <si>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</si>
  <si>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</si>
  <si>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</si>
  <si>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</si>
  <si>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</si>
  <si>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</si>
  <si>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</si>
  <si>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</si>
  <si>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</si>
  <si>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</si>
  <si>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</si>
  <si>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</si>
  <si>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</si>
  <si>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</si>
  <si>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</si>
  <si>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</si>
  <si>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</si>
  <si>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</si>
  <si>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</si>
  <si>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</si>
  <si>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</si>
  <si>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</si>
  <si>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</si>
  <si>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</si>
  <si>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</si>
  <si>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</si>
  <si>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</si>
  <si>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</si>
  <si>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</si>
  <si>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</si>
  <si>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</si>
  <si>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</si>
  <si>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</si>
  <si>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</si>
  <si>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</si>
  <si>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</si>
  <si>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</si>
  <si>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</si>
  <si>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</si>
  <si>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</si>
  <si>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</si>
  <si>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</si>
  <si>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</si>
  <si>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</si>
  <si>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</si>
  <si>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</si>
  <si>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</si>
  <si>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</si>
  <si>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</si>
  <si>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</si>
  <si>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</si>
  <si>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</si>
  <si>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</si>
  <si>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</si>
  <si>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</si>
  <si>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</si>
  <si>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</si>
  <si>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</si>
  <si>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</si>
  <si>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</si>
  <si>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</si>
  <si>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</si>
  <si>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</si>
  <si>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</si>
  <si>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</si>
  <si>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</si>
  <si>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</si>
  <si>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</si>
  <si>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</si>
  <si>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</si>
  <si>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</si>
  <si>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</si>
  <si>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</si>
  <si>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</si>
  <si>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</si>
  <si>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</si>
  <si>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</si>
  <si>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</si>
  <si>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</si>
  <si>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</si>
  <si>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</si>
  <si>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</si>
  <si>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</si>
  <si>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</si>
  <si>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</si>
  <si>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</si>
  <si>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</si>
  <si>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</si>
  <si>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</si>
  <si>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</si>
  <si>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</si>
  <si>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</si>
  <si>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</si>
  <si>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</si>
  <si>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</si>
  <si>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</si>
  <si>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</si>
  <si>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</si>
  <si>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</si>
  <si>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</si>
  <si>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</si>
  <si>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</si>
  <si>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</si>
  <si>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</si>
  <si>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</si>
  <si>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</si>
  <si>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</si>
  <si>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</si>
  <si>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</si>
  <si>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</si>
  <si>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</si>
  <si>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</si>
  <si>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</si>
  <si>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</si>
  <si>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</si>
  <si>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</si>
  <si>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</si>
  <si>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</si>
  <si>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</si>
  <si>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</si>
  <si>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</si>
  <si>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</si>
  <si>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</si>
  <si>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</si>
  <si>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</si>
  <si>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</si>
  <si>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</si>
  <si>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</si>
  <si>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</si>
  <si>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</si>
  <si>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</si>
  <si>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</si>
  <si>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</si>
  <si>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</si>
  <si>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</si>
  <si>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</si>
  <si>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</si>
  <si>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</si>
  <si>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</si>
  <si>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</si>
  <si>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</si>
  <si>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</si>
  <si>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</si>
  <si>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</si>
  <si>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</si>
  <si>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</si>
  <si>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</si>
  <si>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</si>
  <si>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</si>
  <si>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</si>
  <si>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</si>
  <si>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</si>
  <si>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</si>
  <si>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</si>
  <si>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</si>
  <si>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</si>
  <si>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</si>
  <si>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</si>
  <si>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</si>
  <si>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</si>
  <si>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</si>
  <si>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</si>
  <si>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</si>
  <si>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</si>
  <si>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</si>
  <si>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</si>
  <si>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</si>
  <si>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</si>
  <si>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</si>
  <si>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</si>
  <si>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</si>
  <si>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</si>
  <si>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</si>
  <si>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</si>
  <si>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</si>
  <si>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</si>
  <si>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</si>
  <si>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</si>
  <si>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</si>
  <si>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</si>
  <si>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</si>
  <si>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</si>
  <si>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</si>
  <si>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</si>
  <si>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</si>
  <si>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</si>
  <si>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</si>
  <si>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</si>
  <si>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</si>
  <si>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</si>
  <si>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</si>
  <si>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</si>
  <si>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</si>
  <si>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</si>
  <si>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</si>
  <si>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</si>
  <si>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</si>
  <si>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</si>
  <si>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</si>
  <si>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</si>
  <si>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</si>
  <si>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</si>
  <si>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</si>
  <si>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</si>
  <si>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</si>
  <si>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</si>
  <si>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</si>
  <si>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</si>
  <si>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</si>
  <si>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</si>
  <si>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</si>
  <si>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</si>
  <si>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</si>
  <si>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</si>
  <si>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</si>
  <si>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</si>
  <si>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</si>
  <si>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</si>
  <si>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</si>
  <si>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</si>
  <si>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</si>
  <si>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</si>
  <si>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</si>
  <si>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</si>
  <si>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</si>
  <si>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</si>
  <si>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</si>
  <si>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</si>
  <si>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</si>
  <si>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</si>
  <si>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</si>
  <si>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</si>
  <si>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</si>
  <si>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</si>
  <si>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</si>
  <si>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</si>
  <si>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</si>
  <si>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</si>
  <si>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</si>
  <si>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</si>
  <si>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</si>
  <si>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</si>
  <si>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</si>
  <si>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</si>
  <si>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</si>
  <si>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</si>
  <si>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</si>
  <si>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</si>
  <si>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</si>
  <si>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</si>
  <si>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</si>
  <si>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</si>
  <si>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</si>
  <si>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</si>
  <si>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</si>
  <si>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</si>
  <si>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</si>
  <si>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</si>
  <si>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</si>
  <si>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</si>
  <si>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</si>
  <si>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</si>
  <si>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</si>
  <si>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</si>
  <si>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</si>
  <si>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</si>
  <si>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</si>
  <si>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</si>
  <si>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</si>
  <si>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</si>
  <si>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</si>
  <si>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</si>
  <si>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</si>
  <si>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</si>
  <si>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</si>
  <si>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</si>
  <si>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</si>
  <si>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</si>
  <si>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</si>
  <si>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</si>
  <si>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</si>
  <si>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</si>
  <si>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</si>
  <si>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</si>
  <si>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</si>
  <si>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</si>
  <si>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</si>
  <si>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</si>
  <si>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</si>
  <si>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</si>
  <si>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</si>
  <si>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</si>
  <si>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</si>
  <si>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</si>
  <si>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</si>
  <si>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</si>
  <si>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</si>
  <si>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</si>
  <si>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</si>
  <si>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</si>
  <si>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</si>
  <si>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</si>
  <si>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</si>
  <si>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</si>
  <si>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</si>
  <si>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</si>
  <si>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</si>
  <si>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</si>
  <si>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</si>
  <si>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</si>
  <si>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</si>
  <si>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</si>
  <si>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</si>
  <si>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</si>
  <si>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</si>
  <si>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</si>
  <si>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</si>
  <si>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</si>
  <si>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</si>
  <si>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</si>
  <si>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</si>
  <si>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</si>
  <si>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</si>
  <si>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</si>
  <si>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</si>
  <si>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</si>
  <si>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</si>
  <si>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</si>
  <si>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</si>
  <si>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</si>
  <si>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</si>
  <si>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</si>
  <si>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</si>
  <si>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</si>
  <si>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</si>
  <si>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</si>
  <si>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</si>
  <si>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</si>
  <si>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</si>
  <si>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</si>
  <si>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</si>
  <si>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</si>
  <si>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</si>
  <si>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</si>
  <si>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</si>
  <si>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</si>
  <si>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</si>
  <si>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</si>
  <si>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</si>
  <si>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</si>
  <si>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</si>
  <si>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</si>
  <si>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</si>
  <si>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</si>
  <si>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</si>
  <si>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</si>
  <si>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</si>
  <si>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</si>
  <si>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</si>
  <si>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</si>
  <si>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</si>
  <si>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</si>
  <si>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</si>
  <si>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</si>
  <si>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</si>
  <si>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</si>
  <si>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</si>
  <si>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</si>
  <si>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</si>
  <si>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</si>
  <si>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</si>
  <si>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</si>
  <si>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</si>
  <si>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</si>
  <si>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</si>
  <si>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</si>
  <si>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</si>
  <si>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</si>
  <si>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</si>
  <si>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</si>
  <si>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</si>
  <si>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</si>
  <si>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</si>
  <si>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</si>
  <si>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</si>
  <si>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</si>
  <si>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</si>
  <si>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</si>
  <si>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</si>
  <si>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</si>
  <si>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</si>
  <si>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</si>
  <si>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</si>
  <si>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</si>
  <si>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</si>
  <si>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</si>
  <si>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</si>
  <si>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</si>
  <si>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</si>
  <si>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</si>
  <si>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</si>
  <si>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</si>
  <si>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</si>
  <si>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</si>
  <si>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</si>
  <si>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</si>
  <si>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</si>
  <si>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</si>
  <si>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</si>
  <si>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</si>
  <si>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</si>
  <si>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</si>
  <si>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</si>
  <si>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</si>
  <si>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</si>
  <si>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</si>
  <si>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</si>
  <si>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</si>
  <si>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</si>
  <si>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</si>
  <si>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</si>
  <si>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</si>
  <si>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</si>
  <si>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</si>
  <si>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</si>
  <si>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</si>
  <si>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</si>
  <si>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</si>
  <si>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</si>
  <si>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</si>
  <si>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</si>
  <si>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</si>
  <si>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</si>
  <si>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</si>
  <si>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</si>
  <si>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</si>
  <si>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</si>
  <si>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</si>
  <si>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</si>
  <si>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</si>
  <si>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</si>
  <si>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</si>
  <si>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</si>
  <si>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</si>
  <si>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</si>
  <si>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</si>
  <si>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</si>
  <si>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</si>
  <si>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</si>
  <si>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</si>
  <si>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</si>
  <si>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</si>
  <si>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</si>
  <si>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</si>
  <si>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</si>
  <si>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</si>
  <si>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</si>
  <si>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</si>
  <si>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</si>
  <si>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</si>
  <si>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</si>
  <si>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</si>
  <si>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</si>
  <si>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</si>
  <si>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</si>
  <si>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</si>
  <si>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</si>
  <si>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</si>
  <si>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</si>
  <si>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</si>
  <si>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</si>
  <si>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</si>
  <si>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</si>
  <si>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</si>
  <si>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</si>
  <si>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</si>
  <si>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</si>
  <si>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</si>
  <si>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</si>
  <si>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</si>
  <si>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</si>
  <si>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</si>
  <si>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</si>
  <si>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</si>
  <si>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</si>
  <si>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</si>
  <si>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</si>
  <si>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</si>
  <si>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</si>
  <si>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</si>
  <si>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</si>
  <si>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</si>
  <si>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</si>
  <si>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</si>
  <si>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</si>
  <si>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</si>
  <si>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</si>
  <si>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</si>
  <si>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</si>
  <si>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</si>
  <si>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</si>
  <si>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</si>
  <si>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</si>
  <si>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</si>
  <si>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</si>
  <si>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</si>
  <si>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</si>
  <si>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</si>
  <si>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</si>
  <si>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</si>
  <si>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</si>
  <si>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</si>
  <si>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</si>
  <si>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</si>
  <si>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</si>
  <si>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</si>
  <si>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</si>
  <si>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</si>
  <si>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</si>
  <si>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</si>
  <si>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</si>
  <si>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</si>
  <si>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</si>
  <si>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</si>
  <si>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</si>
  <si>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</si>
  <si>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</si>
  <si>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</si>
  <si>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</si>
  <si>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</si>
  <si>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</si>
  <si>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</si>
  <si>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</si>
  <si>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</si>
  <si>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</si>
  <si>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</si>
  <si>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</si>
  <si>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</si>
  <si>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</si>
  <si>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</si>
  <si>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</si>
  <si>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</si>
  <si>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</si>
  <si>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</si>
  <si>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</si>
  <si>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</si>
  <si>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</si>
  <si>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</si>
  <si>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</si>
  <si>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</si>
  <si>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</si>
  <si>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</si>
  <si>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</si>
  <si>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</si>
  <si>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</si>
  <si>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</si>
  <si>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</si>
  <si>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</si>
  <si>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</si>
  <si>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</si>
  <si>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</si>
  <si>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</si>
  <si>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</si>
  <si>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</si>
  <si>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</si>
  <si>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</si>
  <si>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</si>
  <si>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</si>
  <si>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</si>
  <si>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</si>
  <si>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</si>
  <si>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</si>
  <si>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</si>
  <si>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</si>
  <si>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</si>
  <si>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</si>
  <si>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</si>
  <si>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</si>
  <si>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</si>
  <si>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</si>
  <si>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</si>
  <si>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</si>
  <si>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</si>
  <si>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</si>
  <si>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</si>
  <si>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</si>
  <si>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</si>
  <si>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</si>
  <si>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</si>
  <si>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</si>
  <si>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</si>
  <si>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</si>
  <si>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</si>
  <si>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</si>
  <si>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</si>
  <si>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</si>
  <si>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</si>
  <si>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</si>
  <si>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</si>
  <si>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</si>
  <si>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</si>
  <si>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</si>
  <si>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</si>
  <si>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</si>
  <si>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</si>
  <si>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</si>
  <si>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</si>
  <si>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</si>
  <si>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</si>
  <si>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</si>
  <si>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</si>
  <si>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</si>
  <si>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</si>
  <si>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</si>
  <si>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</si>
  <si>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</si>
  <si>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</si>
  <si>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</si>
  <si>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</si>
  <si>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</si>
  <si>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</si>
  <si>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</si>
  <si>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</si>
  <si>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</si>
  <si>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</si>
  <si>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</si>
  <si>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</si>
  <si>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</si>
  <si>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</si>
  <si>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</si>
  <si>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</si>
  <si>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</si>
  <si>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</si>
  <si>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</si>
  <si>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</si>
  <si>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</si>
  <si>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</si>
  <si>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</si>
  <si>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</si>
  <si>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</si>
  <si>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</si>
  <si>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</si>
  <si>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</si>
  <si>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</si>
  <si>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</si>
  <si>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</si>
  <si>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</si>
  <si>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</si>
  <si>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</si>
  <si>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</si>
  <si>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</si>
  <si>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</si>
  <si>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</si>
  <si>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</si>
  <si>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</si>
  <si>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</si>
  <si>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</si>
  <si>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</si>
  <si>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</si>
  <si>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</si>
  <si>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</si>
  <si>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</si>
  <si>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</si>
  <si>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</si>
  <si>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</si>
  <si>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</si>
  <si>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</si>
  <si>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</si>
  <si>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</si>
  <si>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</si>
  <si>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</si>
  <si>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</si>
  <si>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</si>
  <si>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</si>
  <si>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</si>
  <si>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</si>
  <si>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</si>
  <si>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</si>
  <si>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</si>
  <si>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</si>
  <si>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</si>
  <si>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</si>
  <si>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</si>
  <si>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</si>
  <si>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</si>
  <si>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</si>
  <si>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</si>
  <si>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</si>
  <si>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</si>
  <si>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</si>
  <si>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</si>
  <si>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</si>
  <si>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</si>
  <si>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</si>
  <si>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</si>
  <si>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</si>
  <si>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</si>
  <si>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</si>
  <si>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</si>
  <si>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</si>
  <si>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</si>
  <si>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</si>
  <si>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</si>
  <si>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</si>
  <si>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</si>
  <si>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</si>
  <si>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</si>
  <si>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</si>
  <si>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</si>
  <si>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</si>
  <si>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</si>
  <si>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</si>
  <si>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</si>
  <si>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</si>
  <si>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</si>
  <si>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</si>
  <si>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</si>
  <si>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</si>
  <si>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</si>
  <si>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</si>
  <si>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</si>
  <si>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</si>
  <si>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</si>
  <si>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</si>
  <si>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</si>
  <si>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</si>
  <si>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</si>
  <si>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</si>
  <si>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</si>
  <si>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</si>
  <si>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</si>
  <si>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</si>
  <si>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</si>
  <si>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</si>
  <si>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</si>
  <si>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</si>
  <si>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</si>
  <si>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</si>
  <si>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</si>
  <si>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</si>
  <si>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</si>
  <si>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</si>
  <si>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</si>
  <si>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</si>
  <si>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</si>
  <si>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</si>
  <si>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</si>
  <si>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</si>
  <si>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</si>
  <si>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</si>
  <si>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</si>
  <si>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</si>
  <si>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</si>
  <si>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</si>
  <si>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</si>
  <si>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</si>
  <si>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</si>
  <si>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</si>
  <si>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</si>
  <si>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</si>
  <si>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</si>
  <si>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</si>
  <si>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</si>
  <si>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</si>
  <si>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</si>
  <si>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</si>
  <si>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</si>
  <si>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</si>
  <si>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</si>
  <si>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</si>
  <si>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</si>
  <si>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</si>
  <si>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</si>
  <si>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</si>
  <si>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</si>
  <si>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</si>
  <si>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</si>
  <si>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</si>
  <si>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</si>
  <si>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</si>
  <si>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</si>
  <si>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</si>
  <si>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</si>
  <si>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</si>
  <si>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</si>
  <si>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</si>
  <si>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</si>
  <si>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</si>
  <si>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</si>
  <si>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</si>
  <si>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</si>
  <si>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</si>
  <si>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</si>
  <si>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</si>
  <si>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</si>
  <si>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</si>
  <si>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</si>
  <si>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</si>
  <si>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</si>
  <si>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</si>
  <si>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</si>
  <si>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</si>
  <si>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</si>
  <si>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</si>
  <si>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</si>
  <si>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</si>
  <si>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</si>
  <si>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</si>
  <si>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</si>
  <si>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</si>
  <si>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</si>
  <si>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</si>
  <si>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</si>
  <si>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</si>
  <si>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</si>
  <si>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</si>
  <si>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</si>
  <si>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</si>
  <si>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</si>
  <si>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</si>
  <si>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</si>
  <si>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</si>
  <si>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</si>
  <si>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</si>
  <si>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</si>
  <si>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</si>
  <si>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</si>
  <si>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</si>
  <si>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</si>
  <si>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</si>
  <si>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</si>
  <si>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</si>
  <si>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</si>
  <si>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</si>
  <si>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</si>
  <si>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</si>
  <si>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</si>
  <si>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</si>
  <si>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</si>
  <si>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</si>
  <si>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</si>
  <si>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</si>
  <si>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</si>
  <si>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</si>
  <si>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</si>
  <si>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</si>
  <si>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</si>
  <si>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</si>
  <si>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</si>
  <si>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</si>
  <si>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</si>
  <si>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</si>
  <si>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</si>
  <si>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</si>
  <si>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</si>
  <si>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</si>
  <si>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</si>
  <si>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</si>
  <si>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</si>
  <si>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</si>
  <si>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</si>
  <si>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</si>
  <si>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</si>
  <si>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</si>
  <si>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</si>
  <si>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</si>
  <si>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</si>
  <si>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</si>
  <si>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</si>
  <si>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</si>
  <si>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</si>
  <si>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</si>
  <si>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</si>
  <si>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</si>
  <si>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</si>
  <si>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</si>
  <si>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</si>
  <si>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</si>
  <si>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</si>
  <si>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</si>
  <si>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</si>
  <si>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</si>
  <si>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</si>
  <si>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</si>
  <si>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</si>
  <si>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</si>
  <si>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</si>
  <si>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</si>
  <si>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</si>
  <si>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</si>
  <si>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</si>
  <si>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</si>
  <si>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</si>
  <si>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</si>
  <si>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</si>
  <si>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</si>
  <si>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</si>
  <si>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</si>
  <si>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</si>
  <si>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</si>
  <si>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</si>
  <si>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</si>
  <si>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</si>
  <si>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</si>
  <si>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</si>
  <si>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</si>
  <si>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</si>
  <si>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</si>
  <si>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</si>
  <si>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</si>
  <si>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</si>
  <si>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</si>
  <si>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</si>
  <si>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</si>
  <si>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</si>
  <si>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</si>
  <si>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</si>
  <si>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</si>
  <si>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</si>
  <si>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</si>
  <si>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</si>
  <si>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</si>
  <si>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</si>
  <si>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</si>
  <si>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</si>
  <si>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</si>
  <si>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</si>
  <si>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</si>
  <si>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</si>
  <si>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</si>
  <si>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</si>
  <si>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</si>
  <si>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</si>
  <si>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</si>
  <si>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</si>
  <si>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</si>
  <si>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</si>
  <si>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</si>
  <si>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</si>
  <si>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</si>
  <si>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</si>
  <si>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</si>
  <si>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</si>
  <si>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</si>
  <si>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</si>
  <si>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</si>
  <si>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</si>
  <si>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</si>
  <si>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</si>
  <si>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</si>
  <si>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</si>
  <si>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</si>
  <si>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</si>
  <si>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</si>
  <si>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</si>
  <si>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</si>
  <si>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</si>
  <si>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</si>
  <si>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</si>
  <si>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</si>
  <si>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</si>
  <si>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</si>
  <si>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</si>
  <si>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</si>
  <si>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</si>
  <si>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</si>
  <si>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</si>
  <si>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</si>
  <si>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</si>
  <si>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</si>
  <si>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</si>
  <si>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</si>
  <si>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</si>
  <si>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</si>
  <si>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</si>
  <si>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</si>
  <si>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</si>
  <si>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</si>
  <si>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</si>
  <si>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</si>
  <si>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</si>
  <si>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</si>
  <si>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</si>
  <si>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</si>
  <si>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</si>
  <si>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</si>
  <si>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</si>
  <si>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</si>
  <si>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</si>
  <si>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</si>
  <si>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</si>
  <si>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</si>
  <si>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</si>
  <si>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</si>
  <si>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</si>
  <si>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</si>
  <si>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</si>
  <si>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</si>
  <si>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</si>
  <si>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</si>
  <si>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</si>
  <si>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</si>
  <si>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</si>
  <si>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</si>
  <si>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</si>
  <si>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</si>
  <si>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</si>
  <si>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</si>
  <si>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</si>
  <si>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</si>
  <si>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</si>
  <si>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</si>
  <si>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</si>
  <si>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</si>
  <si>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</si>
  <si>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</si>
  <si>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</si>
  <si>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</si>
  <si>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</si>
  <si>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</si>
  <si>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</si>
  <si>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</si>
  <si>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</si>
  <si>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</si>
  <si>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</si>
  <si>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</si>
  <si>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</si>
  <si>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</si>
  <si>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</si>
  <si>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</si>
  <si>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</si>
  <si>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</si>
  <si>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</si>
  <si>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</si>
  <si>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</si>
  <si>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</si>
  <si>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</si>
  <si>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</si>
  <si>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</si>
  <si>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</si>
  <si>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</si>
  <si>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</si>
  <si>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</si>
  <si>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</si>
  <si>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</si>
  <si>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</si>
  <si>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</si>
  <si>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</si>
  <si>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</si>
  <si>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</si>
  <si>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</si>
  <si>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</si>
  <si>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</si>
  <si>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</si>
  <si>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</si>
  <si>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</si>
  <si>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</si>
  <si>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</si>
  <si>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</si>
  <si>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</si>
  <si>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</si>
  <si>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</si>
  <si>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</si>
  <si>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</si>
  <si>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</si>
  <si>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</si>
  <si>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</si>
  <si>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</si>
  <si>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</si>
  <si>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</si>
  <si>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</si>
  <si>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</si>
  <si>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</si>
  <si>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</si>
  <si>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</si>
  <si>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</si>
  <si>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</si>
  <si>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</si>
  <si>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</si>
  <si>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</si>
  <si>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</si>
  <si>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</si>
  <si>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</si>
  <si>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</si>
  <si>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</si>
  <si>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</si>
  <si>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</si>
  <si>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</si>
  <si>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</si>
  <si>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</si>
  <si>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</si>
  <si>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</si>
  <si>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</si>
  <si>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</si>
  <si>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</si>
  <si>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</si>
  <si>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</si>
  <si>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</si>
  <si>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</si>
  <si>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</si>
  <si>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</si>
  <si>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</si>
  <si>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</si>
  <si>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</si>
  <si>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</si>
  <si>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</si>
  <si>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</si>
  <si>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</si>
  <si>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</si>
  <si>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</si>
  <si>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</si>
  <si>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</si>
  <si>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</si>
  <si>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</si>
  <si>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</si>
  <si>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</si>
  <si>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</si>
  <si>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</si>
  <si>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</si>
  <si>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</si>
  <si>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</si>
  <si>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</si>
  <si>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</si>
  <si>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</si>
  <si>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</si>
  <si>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</si>
  <si>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</si>
  <si>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</si>
  <si>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</si>
  <si>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</si>
  <si>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</si>
  <si>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</si>
  <si>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</si>
  <si>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</si>
  <si>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</si>
  <si>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</si>
  <si>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</si>
  <si>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</si>
  <si>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</si>
  <si>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</si>
  <si>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</si>
  <si>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</si>
  <si>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</si>
  <si>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</si>
  <si>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</si>
  <si>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</si>
  <si>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</si>
  <si>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</si>
  <si>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</si>
  <si>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</si>
  <si>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</si>
  <si>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</si>
  <si>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</si>
  <si>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</si>
  <si>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</si>
  <si>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</si>
  <si>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</si>
  <si>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</si>
  <si>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</si>
  <si>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</si>
  <si>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</si>
  <si>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</si>
  <si>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</si>
  <si>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</si>
  <si>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</si>
  <si>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</si>
  <si>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</si>
  <si>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</si>
  <si>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</si>
  <si>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</si>
  <si>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</si>
  <si>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</si>
  <si>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</si>
  <si>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</si>
  <si>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</si>
  <si>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</si>
  <si>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</si>
  <si>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</si>
  <si>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</si>
  <si>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</si>
  <si>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</si>
  <si>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</si>
  <si>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</si>
  <si>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</si>
  <si>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</si>
  <si>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</si>
  <si>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</si>
  <si>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</si>
  <si>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</si>
  <si>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</si>
  <si>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</si>
  <si>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</si>
  <si>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</si>
  <si>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</si>
  <si>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</si>
  <si>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</si>
  <si>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</si>
  <si>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</si>
  <si>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</si>
  <si>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</si>
  <si>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</si>
  <si>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</si>
  <si>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</si>
  <si>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</si>
  <si>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</si>
  <si>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</si>
  <si>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</si>
  <si>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</si>
  <si>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</si>
  <si>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</si>
  <si>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</si>
  <si>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</si>
  <si>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</si>
  <si>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</si>
  <si>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</si>
  <si>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</si>
  <si>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</si>
  <si>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</si>
  <si>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</si>
  <si>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</si>
  <si>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</si>
  <si>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</si>
  <si>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</si>
  <si>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</si>
  <si>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</si>
  <si>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</si>
  <si>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</si>
  <si>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</si>
  <si>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</si>
  <si>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</si>
  <si>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</si>
  <si>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</si>
  <si>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</si>
  <si>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</si>
  <si>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</si>
  <si>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</si>
  <si>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</si>
  <si>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</si>
  <si>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</si>
  <si>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</si>
  <si>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</si>
  <si>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</si>
  <si>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</si>
  <si>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</si>
  <si>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</si>
  <si>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</si>
  <si>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</si>
  <si>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</si>
  <si>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</si>
  <si>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</si>
  <si>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</si>
  <si>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</si>
  <si>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</si>
  <si>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</si>
  <si>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</si>
  <si>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</si>
  <si>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</si>
  <si>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</si>
  <si>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</si>
  <si>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</si>
  <si>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</si>
  <si>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</si>
  <si>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</si>
  <si>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</si>
  <si>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</si>
  <si>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</si>
  <si>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</si>
  <si>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</si>
  <si>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</si>
  <si>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</si>
  <si>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</si>
  <si>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</si>
  <si>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</si>
  <si>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</si>
  <si>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</si>
  <si>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</si>
  <si>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</si>
  <si>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</si>
  <si>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</si>
  <si>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</si>
  <si>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</si>
  <si>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</si>
  <si>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</si>
  <si>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</si>
  <si>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</si>
  <si>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</si>
  <si>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</si>
  <si>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</si>
  <si>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</si>
  <si>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</si>
  <si>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</si>
  <si>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</si>
  <si>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</si>
  <si>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</si>
  <si>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</si>
  <si>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</si>
  <si>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</si>
  <si>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</si>
  <si>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</si>
  <si>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</si>
  <si>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</si>
  <si>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</si>
  <si>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</si>
  <si>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</si>
  <si>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</si>
  <si>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</si>
  <si>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</si>
  <si>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</si>
  <si>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</si>
  <si>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</si>
  <si>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</si>
  <si>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</si>
  <si>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</si>
  <si>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</si>
  <si>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</si>
  <si>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</si>
  <si>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</si>
  <si>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</si>
  <si>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</si>
  <si>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</si>
  <si>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</si>
  <si>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</si>
  <si>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</si>
  <si>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</si>
  <si>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</si>
  <si>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</si>
  <si>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</si>
  <si>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</si>
  <si>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</si>
  <si>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</si>
  <si>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</si>
  <si>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</si>
  <si>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</si>
  <si>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</si>
  <si>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</si>
  <si>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</si>
  <si>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</si>
  <si>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</si>
  <si>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</si>
  <si>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</si>
  <si>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</si>
  <si>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</si>
  <si>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</si>
  <si>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</si>
  <si>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</si>
  <si>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</si>
  <si>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</si>
  <si>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</si>
  <si>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</si>
  <si>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</si>
  <si>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</si>
  <si>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</si>
  <si>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</si>
  <si>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</si>
  <si>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</si>
  <si>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</si>
  <si>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</si>
  <si>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</si>
  <si>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</si>
  <si>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</si>
  <si>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</si>
  <si>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</si>
  <si>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</si>
  <si>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</si>
  <si>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</si>
  <si>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</si>
  <si>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</si>
  <si>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</si>
  <si>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</si>
  <si>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</si>
  <si>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</si>
  <si>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</si>
  <si>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</si>
  <si>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</si>
  <si>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</si>
  <si>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</si>
  <si>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</si>
  <si>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</si>
  <si>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</si>
  <si>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</si>
  <si>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</si>
  <si>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</si>
  <si>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</si>
  <si>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</si>
  <si>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</si>
  <si>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</si>
  <si>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</si>
  <si>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</si>
  <si>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</si>
  <si>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</si>
  <si>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</si>
  <si>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</si>
  <si>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</si>
  <si>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</si>
  <si>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</si>
  <si>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</si>
  <si>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</si>
  <si>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</si>
  <si>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</si>
  <si>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</si>
  <si>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</si>
  <si>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</si>
  <si>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</si>
  <si>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</si>
  <si>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</si>
  <si>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</si>
  <si>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</si>
  <si>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</si>
  <si>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</si>
  <si>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</si>
  <si>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</si>
  <si>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</si>
  <si>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</si>
  <si>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</si>
  <si>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</si>
  <si>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</si>
  <si>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</si>
  <si>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</si>
  <si>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</si>
  <si>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</si>
  <si>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</si>
  <si>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</si>
  <si>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</si>
  <si>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</si>
  <si>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</si>
  <si>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</si>
  <si>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</si>
  <si>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</si>
  <si>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</si>
  <si>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</si>
  <si>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</si>
  <si>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</si>
  <si>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</si>
  <si>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</si>
  <si>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</si>
  <si>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</si>
  <si>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</si>
  <si>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</si>
  <si>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</si>
  <si>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</si>
  <si>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</si>
  <si>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</si>
  <si>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</si>
  <si>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</si>
  <si>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</si>
  <si>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</si>
  <si>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</si>
  <si>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</si>
  <si>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</si>
  <si>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</si>
  <si>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</si>
  <si>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</si>
  <si>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</si>
  <si>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</si>
  <si>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</si>
  <si>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</si>
  <si>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</si>
  <si>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</si>
  <si>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</si>
  <si>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</si>
  <si>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</si>
  <si>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</si>
  <si>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</si>
  <si>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</si>
  <si>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</si>
  <si>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</si>
  <si>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</si>
  <si>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</si>
  <si>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</si>
  <si>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</si>
  <si>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</si>
  <si>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</si>
  <si>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</si>
  <si>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</si>
  <si>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</si>
  <si>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</si>
  <si>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</si>
  <si>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</si>
  <si>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</si>
  <si>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</si>
  <si>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</si>
  <si>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</si>
  <si>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</si>
  <si>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</si>
  <si>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</si>
  <si>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</si>
  <si>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</si>
  <si>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</si>
  <si>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</si>
  <si>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</si>
  <si>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</si>
  <si>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</si>
  <si>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</si>
  <si>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</si>
  <si>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</si>
  <si>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</si>
  <si>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</si>
  <si>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</si>
  <si>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</si>
  <si>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</si>
  <si>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</si>
  <si>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</si>
  <si>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</si>
  <si>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</si>
  <si>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</si>
  <si>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</si>
  <si>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</si>
  <si>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</si>
  <si>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</si>
  <si>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</si>
  <si>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</si>
  <si>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</si>
  <si>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</si>
  <si>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</si>
  <si>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</si>
  <si>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</si>
  <si>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</si>
  <si>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</si>
  <si>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</si>
  <si>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</si>
  <si>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</si>
  <si>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</si>
  <si>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</si>
  <si>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</si>
  <si>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</si>
  <si>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</si>
  <si>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</si>
  <si>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</si>
  <si>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</si>
  <si>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</si>
  <si>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</si>
  <si>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</si>
  <si>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</si>
  <si>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</si>
  <si>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</si>
  <si>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</si>
  <si>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</si>
  <si>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</si>
  <si>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</si>
  <si>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</si>
  <si>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</si>
  <si>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</si>
  <si>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</si>
  <si>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</si>
  <si>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</si>
  <si>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</si>
  <si>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</si>
  <si>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</si>
  <si>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</si>
  <si>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</si>
  <si>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</si>
  <si>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</si>
  <si>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</si>
  <si>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</si>
  <si>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</si>
  <si>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</si>
  <si>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</si>
  <si>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</si>
  <si>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</si>
  <si>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</si>
  <si>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</si>
  <si>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</si>
  <si>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</si>
  <si>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</si>
  <si>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</si>
  <si>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</si>
  <si>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</si>
  <si>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</si>
  <si>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</si>
  <si>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</si>
  <si>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</si>
  <si>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</si>
  <si>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</si>
  <si>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</si>
  <si>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</si>
  <si>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</si>
  <si>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</si>
  <si>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</si>
  <si>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</si>
  <si>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</si>
  <si>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</si>
  <si>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</si>
  <si>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</si>
  <si>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</si>
  <si>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</si>
  <si>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</si>
  <si>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</si>
  <si>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</si>
  <si>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</si>
  <si>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</si>
  <si>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</si>
  <si>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</si>
  <si>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</si>
  <si>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</si>
  <si>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</si>
  <si>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</si>
  <si>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</si>
  <si>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</si>
  <si>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</si>
  <si>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</si>
  <si>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</si>
  <si>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</si>
  <si>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</si>
  <si>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</si>
  <si>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</si>
  <si>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</si>
  <si>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</si>
  <si>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</si>
  <si>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</si>
  <si>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</si>
  <si>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</si>
  <si>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</si>
  <si>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</si>
  <si>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</si>
  <si>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</si>
  <si>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</si>
  <si>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</si>
  <si>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</si>
  <si>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</si>
  <si>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</si>
  <si>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</si>
  <si>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</si>
  <si>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</si>
  <si>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</si>
  <si>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</si>
  <si>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</si>
  <si>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</si>
  <si>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</si>
  <si>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</si>
  <si>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</si>
  <si>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</si>
  <si>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</si>
  <si>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</si>
  <si>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</si>
  <si>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</si>
  <si>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</si>
  <si>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</si>
  <si>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</si>
  <si>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</si>
  <si>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</si>
  <si>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</si>
  <si>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</si>
  <si>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</si>
  <si>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</si>
  <si>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</si>
  <si>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</si>
  <si>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</si>
  <si>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</si>
  <si>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</si>
  <si>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</si>
  <si>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</si>
  <si>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</si>
  <si>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</si>
  <si>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</si>
  <si>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</si>
  <si>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</si>
  <si>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</si>
  <si>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</si>
  <si>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</si>
  <si>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</si>
  <si>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</si>
  <si>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</si>
  <si>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</si>
  <si>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</si>
  <si>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</si>
  <si>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</si>
  <si>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</si>
  <si>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</si>
  <si>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</si>
  <si>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</si>
  <si>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</si>
  <si>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</si>
  <si>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</si>
  <si>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</si>
  <si>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</si>
  <si>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</si>
  <si>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</si>
  <si>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</si>
  <si>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</si>
  <si>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</si>
  <si>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</si>
  <si>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</si>
  <si>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</si>
  <si>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</si>
  <si>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</si>
  <si>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</si>
  <si>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</si>
  <si>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</si>
  <si>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</si>
  <si>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</si>
  <si>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</si>
  <si>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</si>
  <si>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</si>
  <si>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</si>
  <si>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</si>
  <si>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</si>
  <si>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</si>
  <si>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</si>
  <si>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</si>
  <si>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</si>
  <si>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</si>
  <si>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</si>
  <si>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</si>
  <si>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</si>
  <si>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</si>
  <si>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</si>
  <si>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</si>
  <si>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</si>
  <si>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</si>
  <si>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</si>
  <si>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</si>
  <si>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</si>
  <si>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</si>
  <si>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</si>
  <si>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</si>
  <si>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</si>
  <si>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</si>
  <si>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</si>
  <si>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</si>
  <si>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</si>
  <si>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</si>
  <si>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</si>
  <si>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</si>
  <si>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</si>
  <si>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</si>
  <si>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</si>
  <si>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</si>
  <si>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</si>
  <si>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</si>
  <si>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</si>
  <si>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</si>
  <si>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</si>
  <si>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</si>
  <si>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</si>
  <si>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</si>
  <si>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</si>
  <si>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</si>
  <si>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</si>
  <si>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</si>
  <si>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</si>
  <si>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</si>
  <si>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</si>
  <si>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</si>
  <si>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</si>
  <si>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</si>
  <si>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</si>
  <si>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</si>
  <si>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</si>
  <si>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</si>
  <si>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</si>
  <si>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</si>
  <si>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</si>
  <si>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</si>
  <si>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</si>
  <si>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</si>
  <si>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</si>
  <si>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</si>
  <si>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</si>
  <si>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</si>
  <si>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</si>
  <si>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</si>
  <si>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</si>
  <si>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</si>
  <si>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</si>
  <si>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</si>
  <si>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</si>
  <si>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</si>
  <si>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</si>
  <si>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</si>
  <si>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</si>
  <si>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</si>
  <si>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</si>
  <si>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</si>
  <si>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</si>
  <si>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</si>
  <si>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</si>
  <si>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</si>
  <si>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</si>
  <si>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</si>
  <si>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</si>
  <si>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</si>
  <si>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</si>
  <si>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</si>
  <si>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</si>
  <si>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</si>
  <si>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</si>
  <si>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</si>
  <si>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</si>
  <si>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</si>
  <si>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</si>
  <si>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</si>
  <si>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</si>
  <si>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</si>
  <si>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</si>
  <si>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</si>
  <si>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</si>
  <si>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</si>
  <si>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</si>
  <si>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</si>
  <si>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</si>
  <si>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</si>
  <si>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</si>
  <si>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</si>
  <si>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</si>
  <si>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</si>
  <si>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</si>
  <si>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</si>
  <si>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</si>
  <si>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</si>
  <si>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</si>
  <si>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</si>
  <si>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</si>
  <si>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</si>
  <si>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</si>
  <si>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</si>
  <si>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</si>
  <si>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</si>
  <si>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</si>
  <si>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</si>
  <si>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</si>
  <si>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</si>
  <si>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</si>
  <si>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</si>
  <si>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</si>
  <si>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</si>
  <si>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</si>
  <si>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</si>
  <si>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</si>
  <si>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</si>
  <si>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</si>
  <si>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</si>
  <si>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</si>
  <si>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</si>
  <si>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</si>
  <si>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</si>
  <si>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</si>
  <si>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</si>
  <si>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</si>
  <si>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</si>
  <si>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</si>
  <si>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</si>
  <si>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</si>
  <si>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</si>
  <si>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</si>
  <si>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</si>
  <si>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</si>
  <si>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</si>
  <si>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</si>
  <si>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</si>
  <si>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</si>
  <si>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</si>
  <si>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</si>
  <si>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</si>
  <si>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</si>
  <si>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</si>
  <si>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</si>
  <si>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</si>
  <si>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</si>
  <si>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</si>
  <si>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</si>
  <si>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</si>
  <si>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</si>
  <si>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</si>
  <si>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</si>
  <si>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</si>
  <si>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</si>
  <si>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</si>
  <si>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</si>
  <si>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</si>
  <si>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</si>
  <si>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</si>
  <si>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</si>
  <si>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</si>
  <si>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</si>
  <si>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</si>
  <si>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</si>
  <si>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</si>
  <si>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</si>
  <si>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</si>
  <si>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</si>
  <si>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</si>
  <si>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</si>
  <si>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</si>
  <si>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</si>
  <si>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</si>
  <si>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</si>
  <si>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</si>
  <si>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</si>
  <si>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</si>
  <si>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</si>
  <si>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</si>
  <si>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</si>
  <si>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</si>
  <si>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</si>
  <si>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</si>
  <si>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</si>
  <si>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</si>
  <si>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</si>
  <si>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</si>
  <si>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</si>
  <si>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</si>
  <si>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</si>
  <si>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</si>
  <si>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</si>
  <si>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</si>
  <si>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</si>
  <si>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</si>
  <si>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</si>
  <si>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</si>
  <si>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</si>
  <si>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</si>
  <si>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</si>
  <si>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</si>
  <si>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</si>
  <si>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</si>
  <si>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</si>
  <si>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</si>
  <si>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</si>
  <si>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</si>
  <si>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</si>
  <si>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</si>
  <si>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</si>
  <si>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</si>
  <si>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</si>
  <si>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</si>
  <si>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</si>
  <si>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</si>
  <si>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</si>
  <si>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</si>
  <si>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</si>
  <si>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</si>
  <si>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</si>
  <si>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</si>
  <si>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</si>
  <si>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</si>
  <si>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</si>
  <si>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</si>
  <si>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</si>
  <si>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</si>
  <si>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</si>
  <si>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</si>
  <si>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</si>
  <si>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</si>
  <si>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</si>
  <si>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</si>
  <si>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</si>
  <si>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</si>
  <si>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</si>
  <si>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</si>
  <si>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</si>
  <si>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</si>
  <si>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</si>
  <si>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</si>
  <si>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</si>
  <si>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</si>
  <si>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</si>
  <si>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</si>
  <si>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</si>
  <si>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</si>
  <si>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</si>
  <si>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</si>
  <si>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</si>
  <si>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</si>
  <si>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</si>
  <si>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</si>
  <si>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</si>
  <si>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</si>
  <si>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</si>
  <si>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</si>
  <si>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</si>
  <si>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</si>
  <si>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</si>
  <si>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</si>
  <si>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</si>
  <si>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</si>
  <si>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</si>
  <si>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</si>
  <si>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</si>
  <si>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</si>
  <si>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</si>
  <si>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</si>
  <si>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</si>
  <si>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</si>
  <si>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</si>
  <si>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</si>
  <si>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</si>
  <si>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</si>
  <si>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</si>
  <si>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</si>
  <si>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</si>
  <si>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</si>
  <si>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</si>
  <si>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</si>
  <si>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</si>
  <si>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</si>
  <si>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</si>
  <si>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</si>
  <si>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</si>
  <si>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</si>
  <si>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</si>
  <si>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</si>
  <si>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</si>
  <si>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</si>
  <si>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</si>
  <si>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</si>
  <si>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</si>
  <si>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</si>
  <si>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</si>
  <si>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</si>
  <si>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</si>
  <si>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</si>
  <si>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</si>
  <si>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</si>
  <si>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</si>
  <si>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</si>
  <si>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</si>
  <si>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</si>
  <si>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</si>
  <si>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</si>
  <si>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</si>
  <si>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</si>
  <si>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</si>
  <si>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</si>
  <si>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</si>
  <si>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</si>
  <si>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</si>
  <si>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</si>
  <si>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</si>
  <si>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</si>
  <si>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</si>
  <si>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</si>
  <si>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</si>
  <si>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</si>
  <si>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</si>
  <si>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</si>
  <si>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</si>
  <si>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</si>
  <si>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</si>
  <si>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</si>
  <si>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</si>
  <si>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</si>
  <si>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</si>
  <si>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</si>
  <si>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</si>
  <si>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</si>
  <si>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</si>
  <si>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</si>
  <si>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</si>
  <si>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</si>
  <si>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</si>
  <si>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</si>
  <si>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</si>
  <si>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</si>
  <si>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</si>
  <si>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</si>
  <si>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</si>
  <si>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</si>
  <si>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</si>
  <si>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</si>
  <si>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</si>
  <si>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</si>
  <si>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</si>
  <si>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</si>
  <si>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</si>
  <si>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</si>
  <si>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</si>
  <si>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</si>
  <si>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</si>
  <si>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</si>
  <si>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</si>
  <si>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</si>
  <si>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</si>
  <si>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</si>
  <si>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</si>
  <si>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</si>
  <si>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</si>
  <si>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</si>
  <si>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</si>
  <si>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</si>
  <si>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</si>
  <si>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</si>
  <si>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</si>
  <si>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</si>
  <si>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</si>
  <si>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</si>
  <si>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</si>
  <si>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</si>
  <si>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</si>
  <si>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</si>
  <si>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</si>
  <si>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</si>
  <si>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</si>
  <si>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</si>
  <si>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</si>
  <si>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</si>
  <si>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</si>
  <si>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</si>
  <si>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</si>
  <si>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</si>
  <si>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</si>
  <si>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</si>
  <si>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</si>
  <si>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</si>
  <si>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</si>
  <si>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</si>
  <si>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</si>
  <si>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</si>
  <si>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</si>
  <si>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</si>
  <si>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</si>
  <si>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</si>
  <si>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</si>
  <si>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</si>
  <si>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</si>
  <si>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</si>
  <si>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</si>
  <si>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</si>
  <si>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</si>
  <si>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</si>
  <si>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</si>
  <si>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</si>
  <si>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</si>
  <si>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</si>
  <si>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</si>
  <si>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</si>
  <si>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</si>
  <si>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</si>
  <si>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</si>
  <si>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</si>
  <si>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</si>
  <si>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</si>
  <si>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</si>
  <si>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</si>
  <si>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</si>
  <si>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</si>
  <si>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</si>
  <si>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</si>
  <si>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</si>
  <si>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</si>
  <si>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</si>
  <si>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</si>
  <si>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</si>
  <si>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</si>
  <si>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</si>
  <si>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</si>
  <si>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</si>
  <si>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</si>
  <si>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</si>
  <si>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</si>
  <si>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</si>
  <si>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</si>
  <si>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</si>
  <si>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</si>
  <si>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</si>
  <si>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</si>
  <si>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</si>
  <si>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</si>
  <si>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</si>
  <si>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</si>
  <si>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</si>
  <si>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</si>
  <si>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</si>
  <si>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</si>
  <si>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</si>
  <si>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</si>
  <si>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</si>
  <si>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</si>
  <si>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</si>
  <si>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</si>
  <si>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</si>
  <si>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</si>
  <si>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</si>
  <si>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</si>
  <si>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</si>
  <si>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</si>
  <si>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</si>
  <si>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</si>
  <si>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</si>
  <si>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</si>
  <si>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</si>
  <si>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</si>
  <si>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</si>
  <si>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</si>
  <si>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</si>
  <si>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</si>
  <si>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</si>
  <si>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</si>
  <si>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</si>
  <si>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</si>
  <si>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</si>
  <si>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</si>
  <si>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</si>
  <si>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</si>
  <si>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</si>
  <si>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</si>
  <si>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</si>
  <si>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</si>
  <si>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</si>
  <si>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</si>
  <si>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</si>
  <si>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</si>
  <si>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</si>
  <si>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</si>
  <si>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</si>
  <si>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</si>
  <si>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</si>
  <si>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</si>
  <si>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</si>
  <si>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</si>
  <si>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</si>
  <si>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</si>
  <si>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</si>
  <si>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</si>
  <si>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</si>
  <si>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</si>
  <si>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</si>
  <si>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</si>
  <si>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</si>
  <si>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</si>
  <si>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</si>
  <si>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</si>
  <si>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</si>
  <si>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</si>
  <si>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</si>
  <si>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</si>
  <si>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</si>
  <si>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</si>
  <si>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</si>
  <si>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</si>
  <si>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</si>
  <si>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</si>
  <si>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</si>
  <si>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</si>
  <si>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</si>
  <si>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</si>
  <si>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</si>
  <si>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</si>
  <si>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</si>
  <si>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</si>
  <si>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</si>
  <si>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</si>
  <si>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</si>
  <si>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</si>
  <si>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</si>
  <si>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</si>
  <si>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</si>
  <si>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</si>
  <si>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</si>
  <si>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</si>
  <si>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</si>
  <si>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</si>
  <si>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</si>
  <si>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</si>
  <si>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</si>
  <si>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</si>
  <si>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</si>
  <si>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</si>
  <si>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</si>
  <si>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</si>
  <si>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</si>
  <si>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</si>
  <si>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</si>
  <si>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</si>
  <si>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</si>
  <si>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</si>
  <si>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</si>
  <si>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</si>
  <si>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</si>
  <si>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</si>
  <si>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</si>
  <si>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</si>
  <si>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</si>
  <si>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</si>
  <si>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</si>
  <si>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</si>
  <si>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</si>
  <si>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</si>
  <si>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</si>
  <si>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</si>
  <si>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</si>
  <si>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</si>
  <si>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</si>
  <si>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</si>
  <si>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</si>
  <si>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</si>
  <si>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</si>
  <si>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</si>
  <si>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</si>
  <si>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</si>
  <si>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</si>
  <si>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</si>
  <si>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</si>
  <si>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</si>
  <si>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</si>
  <si>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</si>
  <si>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</si>
  <si>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</si>
  <si>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</si>
  <si>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</si>
  <si>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</si>
  <si>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</si>
  <si>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</si>
  <si>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</si>
  <si>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</si>
  <si>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</si>
  <si>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</si>
  <si>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</si>
  <si>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</si>
  <si>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</si>
  <si>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</si>
  <si>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</si>
  <si>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</si>
  <si>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</si>
  <si>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</si>
  <si>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</si>
  <si>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</si>
  <si>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</si>
  <si>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</si>
  <si>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</si>
  <si>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</si>
  <si>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</si>
  <si>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</si>
  <si>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</si>
  <si>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</si>
  <si>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</si>
  <si>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</si>
  <si>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</si>
  <si>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</si>
  <si>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</si>
  <si>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</si>
  <si>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</si>
  <si>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</si>
  <si>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</si>
  <si>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</si>
  <si>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</si>
  <si>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</si>
  <si>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</si>
  <si>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</si>
  <si>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</si>
  <si>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</si>
  <si>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</si>
  <si>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</si>
  <si>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</si>
  <si>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</si>
  <si>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</si>
  <si>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</si>
  <si>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</si>
  <si>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</si>
  <si>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</si>
  <si>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</si>
  <si>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</si>
  <si>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</si>
  <si>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</si>
  <si>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</si>
  <si>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</si>
  <si>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</si>
  <si>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</si>
  <si>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</si>
  <si>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</si>
  <si>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</si>
  <si>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</si>
  <si>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</si>
  <si>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</si>
  <si>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</si>
  <si>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</si>
  <si>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</si>
  <si>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</si>
  <si>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</si>
  <si>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</si>
  <si>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</si>
  <si>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</si>
  <si>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</si>
  <si>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</si>
  <si>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</si>
  <si>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</si>
  <si>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</si>
  <si>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</si>
  <si>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</si>
  <si>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</si>
  <si>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</si>
  <si>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</si>
  <si>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</si>
  <si>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</si>
  <si>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</si>
  <si>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</si>
  <si>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</si>
  <si>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</si>
  <si>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</si>
  <si>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</si>
  <si>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</si>
  <si>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</si>
  <si>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</si>
  <si>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</si>
  <si>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</si>
  <si>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</si>
  <si>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</si>
  <si>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</si>
  <si>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</si>
  <si>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</si>
  <si>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</si>
  <si>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</si>
  <si>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</si>
  <si>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</si>
  <si>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</si>
  <si>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</si>
  <si>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</si>
  <si>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</si>
  <si>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</si>
  <si>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</si>
  <si>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</si>
  <si>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</si>
  <si>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</si>
  <si>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</si>
  <si>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</si>
  <si>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</si>
  <si>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</si>
  <si>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</si>
  <si>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</si>
  <si>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</si>
  <si>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</si>
  <si>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</si>
  <si>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</si>
  <si>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</si>
  <si>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</si>
  <si>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</si>
  <si>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</si>
  <si>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</si>
  <si>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</si>
  <si>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</si>
  <si>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</si>
  <si>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</si>
  <si>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</si>
  <si>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</si>
  <si>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</si>
  <si>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</si>
  <si>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</si>
  <si>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</si>
  <si>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</si>
  <si>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</si>
  <si>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</si>
  <si>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</si>
  <si>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</si>
  <si>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</si>
  <si>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</si>
  <si>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</si>
  <si>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</si>
  <si>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</si>
  <si>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</si>
  <si>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</si>
  <si>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</si>
  <si>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</si>
  <si>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</si>
  <si>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</si>
  <si>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</si>
  <si>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</si>
  <si>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</si>
  <si>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</si>
  <si>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</si>
  <si>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</si>
  <si>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</si>
  <si>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</si>
  <si>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</si>
  <si>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</si>
  <si>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</si>
  <si>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</si>
  <si>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</si>
  <si>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</si>
  <si>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</si>
  <si>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</si>
  <si>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</si>
  <si>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</si>
  <si>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</si>
  <si>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</si>
  <si>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</si>
  <si>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</si>
  <si>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</si>
  <si>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</si>
  <si>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</si>
  <si>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</si>
  <si>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</si>
  <si>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</si>
  <si>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</si>
  <si>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</si>
  <si>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</si>
  <si>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</si>
  <si>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</si>
  <si>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</si>
  <si>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</si>
  <si>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</si>
  <si>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</si>
  <si>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</si>
  <si>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</si>
  <si>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</si>
  <si>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</si>
  <si>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</si>
  <si>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</si>
  <si>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</si>
  <si>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</si>
  <si>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</si>
  <si>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</si>
  <si>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</si>
  <si>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</si>
  <si>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</si>
  <si>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</si>
  <si>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</si>
  <si>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</si>
  <si>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</si>
  <si>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</si>
  <si>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</si>
  <si>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</si>
  <si>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</si>
  <si>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</si>
  <si>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</si>
  <si>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</si>
  <si>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</si>
  <si>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</si>
  <si>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</si>
  <si>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</si>
  <si>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</si>
  <si>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</si>
  <si>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</si>
  <si>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</si>
  <si>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</si>
  <si>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</si>
  <si>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</si>
  <si>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</si>
  <si>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</si>
  <si>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</si>
  <si>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</si>
  <si>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</si>
  <si>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</si>
  <si>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</si>
  <si>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</si>
  <si>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</si>
  <si>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</si>
  <si>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</si>
  <si>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</si>
  <si>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</si>
  <si>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</si>
  <si>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</si>
  <si>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</si>
  <si>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</si>
  <si>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</si>
  <si>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</si>
  <si>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</si>
  <si>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</si>
  <si>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</si>
  <si>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</si>
  <si>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</si>
  <si>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</si>
  <si>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</si>
  <si>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</si>
  <si>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</si>
  <si>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</si>
  <si>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</si>
  <si>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</si>
  <si>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</si>
  <si>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</si>
  <si>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</si>
  <si>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</si>
  <si>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</si>
  <si>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</si>
  <si>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</si>
  <si>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</si>
  <si>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</si>
  <si>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</si>
  <si>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</si>
  <si>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</si>
  <si>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</si>
  <si>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</si>
  <si>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</si>
  <si>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</si>
  <si>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</si>
  <si>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</si>
  <si>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</si>
  <si>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</si>
  <si>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</si>
  <si>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</si>
  <si>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</si>
  <si>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</si>
  <si>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</si>
  <si>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</si>
  <si>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</si>
  <si>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</si>
  <si>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</si>
  <si>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</si>
  <si>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</si>
  <si>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</si>
  <si>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</si>
  <si>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</si>
  <si>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</si>
  <si>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</si>
  <si>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</si>
  <si>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</si>
  <si>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</si>
  <si>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</si>
  <si>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</si>
  <si>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</si>
  <si>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</si>
  <si>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</si>
  <si>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</si>
  <si>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</si>
  <si>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</si>
  <si>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</si>
  <si>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</si>
  <si>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</si>
  <si>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</si>
  <si>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</si>
  <si>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</si>
  <si>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</si>
  <si>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</si>
  <si>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</si>
  <si>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</si>
  <si>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</si>
  <si>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</si>
  <si>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</si>
  <si>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</si>
  <si>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</si>
  <si>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</si>
  <si>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</si>
  <si>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</si>
  <si>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</si>
  <si>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</si>
  <si>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</si>
  <si>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</si>
  <si>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</si>
  <si>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</si>
  <si>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</si>
  <si>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</si>
  <si>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</si>
  <si>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</si>
  <si>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</si>
  <si>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</si>
  <si>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</si>
  <si>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</si>
  <si>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</si>
  <si>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</si>
  <si>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</si>
  <si>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</si>
  <si>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</si>
  <si>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</si>
  <si>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</si>
  <si>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</si>
  <si>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</si>
  <si>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</si>
  <si>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</si>
  <si>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</si>
  <si>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</si>
  <si>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</si>
  <si>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</si>
  <si>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</si>
  <si>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</si>
  <si>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</si>
  <si>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</si>
  <si>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</si>
  <si>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</si>
  <si>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</si>
  <si>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</si>
  <si>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</si>
  <si>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</si>
  <si>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</si>
  <si>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</si>
  <si>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</si>
  <si>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</si>
  <si>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</si>
  <si>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</si>
  <si>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</si>
  <si>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</si>
  <si>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</si>
  <si>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</si>
  <si>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</si>
  <si>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</si>
  <si>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</si>
  <si>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</si>
  <si>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</si>
  <si>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</si>
  <si>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</si>
  <si>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</si>
  <si>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</si>
  <si>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</si>
  <si>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</si>
  <si>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</si>
  <si>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</si>
  <si>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</si>
  <si>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</si>
  <si>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</si>
  <si>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</si>
  <si>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</si>
  <si>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</si>
  <si>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</si>
  <si>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</si>
  <si>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</si>
  <si>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</si>
  <si>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</si>
  <si>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</si>
  <si>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</si>
  <si>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</si>
  <si>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</si>
  <si>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</si>
  <si>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</si>
  <si>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</si>
  <si>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</si>
  <si>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</si>
  <si>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</si>
  <si>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</si>
  <si>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</si>
  <si>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</si>
  <si>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</si>
  <si>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</si>
  <si>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</si>
  <si>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</si>
  <si>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</si>
  <si>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</si>
  <si>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</si>
  <si>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</si>
  <si>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</si>
  <si>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</si>
  <si>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</si>
  <si>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</si>
  <si>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</si>
  <si>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</si>
  <si>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</si>
  <si>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</si>
  <si>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</si>
  <si>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</si>
  <si>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</si>
  <si>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</si>
  <si>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</si>
  <si>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</si>
  <si>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</si>
  <si>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</si>
  <si>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</si>
  <si>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</si>
  <si>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</si>
  <si>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</si>
  <si>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</si>
  <si>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</si>
  <si>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</si>
  <si>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</si>
  <si>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</si>
  <si>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</si>
  <si>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</si>
  <si>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</si>
  <si>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</si>
  <si>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</si>
  <si>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</si>
  <si>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</si>
  <si>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</si>
  <si>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</si>
  <si>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</si>
  <si>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</si>
  <si>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</si>
  <si>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</si>
  <si>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</si>
  <si>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</si>
  <si>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</si>
  <si>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</si>
  <si>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</si>
  <si>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</si>
  <si>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</si>
  <si>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</si>
  <si>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</si>
  <si>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</si>
  <si>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</si>
  <si>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</si>
  <si>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</si>
  <si>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</si>
  <si>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</si>
  <si>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</si>
  <si>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</si>
  <si>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</si>
  <si>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</si>
  <si>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</si>
  <si>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</si>
  <si>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</si>
  <si>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</si>
  <si>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</si>
  <si>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</si>
  <si>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</si>
  <si>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</si>
  <si>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</si>
  <si>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</si>
  <si>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</si>
  <si>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</si>
  <si>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</si>
  <si>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</si>
  <si>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</si>
  <si>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</si>
  <si>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</si>
  <si>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</si>
  <si>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</si>
  <si>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</si>
  <si>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</si>
  <si>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</si>
  <si>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</si>
  <si>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</si>
  <si>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</si>
  <si>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</si>
  <si>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</si>
  <si>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</si>
  <si>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</si>
  <si>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</si>
  <si>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</si>
  <si>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</si>
  <si>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</si>
  <si>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</si>
  <si>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</si>
  <si>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</si>
  <si>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</si>
  <si>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</si>
  <si>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</si>
  <si>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</si>
  <si>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</si>
  <si>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</si>
  <si>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</si>
  <si>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</si>
  <si>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</si>
  <si>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</si>
  <si>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</si>
  <si>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</si>
  <si>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</si>
  <si>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</si>
  <si>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</si>
  <si>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</si>
  <si>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</si>
  <si>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</si>
  <si>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</si>
  <si>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</si>
  <si>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</si>
  <si>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</si>
  <si>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</si>
  <si>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</si>
  <si>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</si>
  <si>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</si>
  <si>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</si>
  <si>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</si>
  <si>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</si>
  <si>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</si>
  <si>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</si>
  <si>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</si>
  <si>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</si>
  <si>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</si>
  <si>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</si>
  <si>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</si>
  <si>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</si>
  <si>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</si>
  <si>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</si>
  <si>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</si>
  <si>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</si>
  <si>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</si>
  <si>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</si>
  <si>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</si>
  <si>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</si>
  <si>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</si>
  <si>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</si>
  <si>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</si>
  <si>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</si>
  <si>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</si>
  <si>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</si>
  <si>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</si>
  <si>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</si>
  <si>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</si>
  <si>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</si>
  <si>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</si>
  <si>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</si>
  <si>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</si>
  <si>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</si>
  <si>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</si>
  <si>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</si>
  <si>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</si>
  <si>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</si>
  <si>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</si>
  <si>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</si>
  <si>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</si>
  <si>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</si>
  <si>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</si>
  <si>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</si>
  <si>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</si>
  <si>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</si>
  <si>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</si>
  <si>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</si>
  <si>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</si>
  <si>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</si>
  <si>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</si>
  <si>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</si>
  <si>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</si>
  <si>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</si>
  <si>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</si>
  <si>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</si>
  <si>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</si>
  <si>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</si>
  <si>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</si>
  <si>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</si>
  <si>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</si>
  <si>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</si>
  <si>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</si>
  <si>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</si>
  <si>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</si>
  <si>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</si>
  <si>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</si>
  <si>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</si>
  <si>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</si>
  <si>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</si>
  <si>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</si>
  <si>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</si>
  <si>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</si>
  <si>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</si>
  <si>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</si>
  <si>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</si>
  <si>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</si>
  <si>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</si>
  <si>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</si>
  <si>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</si>
  <si>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</si>
  <si>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</si>
  <si>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</si>
  <si>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</si>
  <si>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</si>
  <si>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</si>
  <si>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</si>
  <si>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</si>
  <si>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</si>
  <si>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</si>
  <si>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</si>
  <si>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</si>
  <si>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</si>
  <si>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</si>
  <si>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</si>
  <si>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</si>
  <si>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</si>
  <si>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</si>
  <si>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</si>
  <si>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</si>
  <si>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</si>
  <si>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</si>
  <si>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</si>
  <si>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</si>
  <si>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</si>
  <si>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</si>
  <si>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</si>
  <si>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</si>
  <si>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</si>
  <si>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</si>
  <si>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</si>
  <si>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</si>
  <si>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</si>
  <si>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</si>
  <si>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</si>
  <si>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</si>
  <si>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</si>
  <si>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</si>
  <si>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</si>
  <si>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</si>
  <si>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</si>
  <si>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</si>
  <si>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</si>
  <si>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</si>
  <si>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</si>
  <si>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</si>
  <si>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</si>
  <si>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</si>
  <si>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</si>
  <si>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</si>
  <si>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</si>
  <si>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</si>
  <si>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</si>
  <si>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</si>
  <si>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</si>
  <si>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</si>
  <si>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</si>
  <si>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</si>
  <si>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</si>
  <si>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</si>
  <si>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</si>
  <si>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</si>
  <si>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</si>
  <si>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</si>
  <si>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</si>
  <si>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</si>
  <si>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</si>
  <si>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</si>
  <si>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</si>
  <si>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</si>
  <si>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</si>
  <si>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</si>
  <si>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</si>
  <si>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</si>
  <si>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</si>
  <si>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</si>
  <si>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</si>
  <si>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</si>
  <si>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</si>
  <si>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</si>
  <si>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</si>
  <si>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</si>
  <si>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</si>
  <si>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</si>
  <si>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</si>
  <si>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</si>
  <si>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</si>
  <si>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</si>
  <si>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</si>
  <si>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</si>
  <si>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</si>
  <si>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</si>
  <si>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</si>
  <si>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</si>
  <si>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</si>
  <si>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</si>
  <si>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</si>
  <si>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</si>
  <si>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</si>
  <si>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</si>
  <si>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</si>
  <si>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</si>
  <si>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</si>
  <si>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</si>
  <si>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</si>
  <si>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</si>
  <si>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</si>
  <si>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</si>
  <si>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</si>
  <si>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</si>
  <si>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</si>
  <si>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</si>
  <si>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</si>
  <si>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</si>
  <si>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</si>
  <si>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</si>
  <si>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</si>
  <si>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</si>
  <si>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</si>
  <si>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</si>
  <si>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</si>
  <si>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</si>
  <si>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</si>
  <si>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</si>
  <si>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</si>
  <si>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</si>
  <si>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</si>
  <si>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</si>
  <si>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</si>
  <si>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</si>
  <si>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</si>
  <si>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</si>
  <si>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</si>
  <si>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</si>
  <si>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</si>
  <si>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</si>
  <si>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</si>
  <si>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</si>
  <si>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</si>
  <si>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</si>
  <si>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</si>
  <si>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</si>
  <si>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</si>
  <si>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</si>
  <si>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</si>
  <si>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</si>
  <si>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</si>
  <si>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</si>
  <si>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</si>
  <si>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</si>
  <si>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</si>
  <si>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</si>
  <si>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</si>
  <si>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</si>
  <si>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</si>
  <si>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</si>
  <si>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</si>
  <si>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</si>
  <si>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</si>
  <si>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</si>
  <si>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</si>
  <si>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</si>
  <si>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</si>
  <si>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</si>
  <si>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</si>
  <si>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</si>
  <si>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</si>
  <si>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</si>
  <si>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</si>
  <si>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</si>
  <si>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</si>
  <si>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</si>
  <si>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</si>
  <si>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</si>
  <si>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</si>
  <si>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</si>
  <si>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</si>
  <si>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</si>
  <si>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</si>
  <si>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</si>
  <si>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</si>
  <si>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</si>
  <si>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</si>
  <si>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</si>
  <si>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</si>
  <si>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</si>
  <si>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</si>
  <si>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</si>
  <si>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</si>
  <si>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</si>
  <si>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</si>
  <si>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</si>
  <si>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</si>
  <si>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</si>
  <si>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</si>
  <si>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</si>
  <si>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</si>
  <si>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</si>
  <si>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</si>
  <si>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</si>
  <si>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</si>
  <si>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</si>
  <si>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</si>
  <si>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</si>
  <si>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</si>
  <si>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</si>
  <si>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</si>
  <si>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</si>
  <si>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</si>
  <si>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</si>
  <si>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</si>
  <si>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</si>
  <si>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</si>
  <si>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</si>
  <si>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</si>
  <si>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</si>
  <si>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</si>
  <si>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</si>
  <si>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</si>
  <si>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</si>
  <si>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</si>
  <si>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</si>
  <si>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</si>
  <si>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</si>
  <si>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</si>
  <si>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</si>
  <si>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</si>
  <si>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</si>
  <si>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</si>
  <si>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</si>
  <si>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</si>
  <si>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</si>
  <si>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</si>
  <si>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</si>
  <si>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</si>
  <si>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</si>
  <si>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</si>
  <si>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</si>
  <si>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</si>
  <si>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</si>
  <si>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</si>
  <si>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</si>
  <si>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</si>
  <si>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</si>
  <si>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</si>
  <si>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</si>
  <si>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</si>
  <si>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</si>
  <si>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</si>
  <si>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</si>
  <si>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</si>
  <si>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</si>
  <si>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</si>
  <si>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</si>
  <si>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</si>
  <si>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</si>
  <si>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</si>
  <si>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</si>
  <si>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</si>
  <si>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</si>
  <si>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</si>
  <si>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</si>
  <si>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</si>
  <si>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</si>
  <si>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</si>
  <si>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</si>
  <si>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</si>
  <si>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</si>
  <si>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</si>
  <si>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</si>
  <si>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</si>
  <si>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</si>
  <si>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</si>
  <si>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</si>
  <si>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</si>
  <si>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</si>
  <si>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</si>
  <si>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</si>
  <si>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</si>
  <si>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</si>
  <si>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</si>
  <si>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</si>
  <si>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</si>
  <si>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</si>
  <si>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</si>
  <si>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</si>
  <si>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</si>
  <si>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</si>
  <si>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</si>
  <si>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</si>
  <si>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</si>
  <si>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</si>
  <si>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</si>
  <si>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</si>
  <si>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</si>
  <si>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</si>
  <si>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</si>
  <si>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</si>
  <si>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</si>
  <si>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</si>
  <si>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</si>
  <si>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</si>
  <si>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</si>
  <si>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</si>
  <si>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</si>
  <si>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</si>
  <si>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</si>
  <si>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</si>
  <si>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</si>
  <si>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</si>
  <si>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</si>
  <si>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</si>
  <si>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</si>
  <si>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</si>
  <si>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</si>
  <si>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</si>
  <si>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</si>
  <si>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</si>
  <si>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</si>
  <si>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</si>
  <si>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</si>
  <si>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</si>
  <si>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</si>
  <si>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</si>
  <si>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</si>
  <si>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</si>
  <si>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</si>
  <si>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</si>
  <si>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</si>
  <si>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</si>
  <si>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</si>
  <si>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</si>
  <si>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</si>
  <si>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</si>
  <si>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</si>
  <si>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</si>
  <si>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</si>
  <si>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</si>
  <si>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</si>
  <si>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</si>
  <si>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</si>
  <si>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</si>
  <si>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</si>
  <si>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</si>
  <si>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</si>
  <si>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</si>
  <si>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</si>
  <si>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</si>
  <si>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</si>
  <si>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</si>
  <si>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</si>
  <si>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</si>
  <si>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</si>
  <si>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</si>
  <si>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</si>
  <si>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</si>
  <si>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</si>
  <si>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</si>
  <si>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</si>
  <si>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</si>
  <si>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</si>
  <si>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</si>
  <si>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</si>
  <si>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</si>
  <si>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</si>
  <si>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</si>
  <si>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</si>
  <si>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</si>
  <si>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</si>
  <si>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</si>
  <si>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</si>
  <si>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</si>
  <si>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</si>
  <si>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</si>
  <si>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</si>
  <si>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</si>
  <si>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</si>
  <si>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</si>
  <si>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</si>
  <si>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</si>
  <si>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</si>
  <si>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</si>
  <si>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</si>
  <si>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</si>
  <si>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</si>
  <si>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</si>
  <si>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</si>
  <si>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</si>
  <si>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</si>
  <si>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</si>
  <si>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</si>
  <si>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</si>
  <si>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</si>
  <si>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</si>
  <si>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</si>
  <si>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</si>
  <si>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</si>
  <si>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</si>
  <si>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</si>
  <si>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</si>
  <si>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</si>
  <si>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</si>
  <si>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</si>
  <si>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</si>
  <si>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</si>
  <si>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</si>
  <si>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</si>
  <si>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</si>
  <si>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</si>
  <si>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</si>
  <si>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</si>
  <si>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</si>
  <si>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</si>
  <si>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</si>
  <si>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</si>
  <si>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</si>
  <si>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</si>
  <si>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</si>
  <si>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</si>
  <si>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</si>
  <si>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</si>
  <si>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</si>
  <si>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</si>
  <si>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</si>
  <si>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</si>
  <si>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</si>
  <si>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</si>
  <si>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</si>
  <si>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</si>
  <si>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</si>
  <si>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</si>
  <si>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</si>
  <si>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</si>
  <si>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</si>
  <si>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</si>
  <si>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</si>
  <si>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</si>
  <si>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</si>
  <si>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</si>
  <si>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</si>
  <si>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</si>
  <si>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</si>
  <si>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</si>
  <si>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</si>
  <si>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</si>
  <si>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</si>
  <si>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</si>
  <si>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</si>
  <si>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</si>
  <si>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</si>
  <si>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</si>
  <si>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</si>
  <si>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</si>
  <si>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</si>
  <si>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</si>
  <si>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</si>
  <si>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</si>
  <si>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</si>
  <si>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</si>
  <si>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</si>
  <si>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</si>
  <si>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</si>
  <si>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</si>
  <si>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</si>
  <si>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</si>
  <si>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</si>
  <si>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</si>
  <si>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</si>
  <si>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</si>
  <si>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</si>
  <si>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</si>
  <si>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</si>
  <si>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</si>
  <si>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</si>
  <si>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</si>
  <si>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</si>
  <si>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</si>
  <si>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</si>
  <si>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</si>
  <si>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</si>
  <si>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</si>
  <si>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</si>
  <si>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</si>
  <si>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</si>
  <si>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</si>
  <si>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</si>
  <si>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</si>
  <si>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</si>
  <si>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</si>
  <si>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</si>
  <si>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</si>
  <si>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</si>
  <si>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</si>
  <si>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</si>
  <si>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</si>
  <si>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</si>
  <si>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</si>
  <si>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</si>
  <si>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</si>
  <si>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</si>
  <si>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</si>
  <si>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</si>
  <si>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</si>
  <si>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</si>
  <si>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</si>
  <si>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</si>
  <si>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</si>
  <si>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</si>
  <si>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</si>
  <si>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</si>
  <si>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</si>
  <si>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</si>
  <si>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</si>
  <si>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</si>
  <si>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</si>
  <si>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</si>
  <si>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</si>
  <si>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</si>
  <si>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</si>
  <si>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</si>
  <si>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</si>
  <si>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</si>
  <si>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</si>
  <si>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</si>
  <si>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</si>
  <si>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</si>
  <si>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</si>
  <si>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</si>
  <si>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</si>
  <si>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</si>
  <si>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</si>
  <si>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</si>
  <si>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</si>
  <si>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</si>
  <si>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</si>
  <si>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</si>
  <si>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</si>
  <si>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</si>
  <si>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</si>
  <si>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</si>
  <si>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</si>
  <si>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</si>
  <si>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</si>
  <si>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</si>
  <si>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</si>
  <si>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</si>
  <si>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</si>
  <si>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</si>
  <si>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</si>
  <si>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</si>
  <si>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</si>
  <si>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</si>
  <si>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</si>
  <si>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</si>
  <si>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</si>
  <si>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</si>
  <si>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</si>
  <si>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</si>
  <si>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</si>
  <si>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</si>
  <si>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</si>
  <si>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</si>
  <si>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</si>
  <si>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</si>
  <si>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</si>
  <si>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</si>
  <si>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</si>
  <si>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</si>
  <si>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</si>
  <si>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</si>
  <si>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</si>
  <si>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</si>
  <si>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</si>
  <si>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</si>
  <si>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</si>
  <si>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</si>
  <si>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</si>
  <si>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</si>
  <si>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</si>
  <si>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</si>
  <si>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</si>
  <si>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</si>
  <si>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</si>
  <si>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</si>
  <si>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</si>
  <si>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</si>
  <si>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</si>
  <si>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</si>
  <si>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</si>
  <si>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</si>
  <si>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</si>
  <si>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</si>
  <si>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</si>
  <si>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</si>
  <si>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</si>
  <si>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</si>
  <si>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</si>
  <si>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</si>
  <si>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</si>
  <si>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</si>
  <si>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</si>
  <si>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</si>
  <si>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</si>
  <si>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</si>
  <si>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</si>
  <si>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</si>
  <si>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</si>
  <si>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</si>
  <si>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</si>
  <si>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</si>
  <si>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</si>
  <si>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</si>
  <si>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</si>
  <si>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</si>
  <si>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</si>
  <si>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</si>
  <si>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</si>
  <si>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</si>
  <si>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</si>
  <si>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</si>
  <si>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</si>
  <si>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</si>
  <si>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</si>
  <si>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</si>
  <si>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</si>
  <si>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</si>
  <si>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</si>
  <si>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</si>
  <si>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</si>
  <si>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</si>
  <si>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</si>
  <si>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</si>
  <si>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</si>
  <si>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</si>
  <si>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</si>
  <si>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</si>
  <si>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</si>
  <si>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</si>
  <si>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</si>
  <si>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</si>
  <si>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</si>
  <si>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</si>
  <si>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</si>
  <si>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</si>
  <si>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</si>
  <si>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</si>
  <si>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</si>
  <si>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</si>
  <si>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</si>
  <si>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</si>
  <si>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</si>
  <si>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</si>
  <si>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</si>
  <si>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</si>
  <si>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</si>
  <si>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</si>
  <si>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</si>
  <si>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</si>
  <si>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</si>
  <si>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</si>
  <si>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</si>
  <si>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</si>
  <si>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</si>
  <si>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</si>
  <si>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</si>
  <si>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</si>
  <si>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</si>
  <si>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</si>
  <si>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</si>
  <si>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</si>
  <si>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</si>
  <si>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</si>
  <si>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</si>
  <si>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</si>
  <si>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</si>
  <si>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</si>
  <si>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</si>
  <si>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</si>
  <si>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</si>
  <si>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</si>
  <si>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</si>
  <si>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</si>
  <si>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</si>
  <si>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</si>
  <si>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</si>
  <si>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</si>
  <si>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</si>
  <si>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</si>
  <si>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</si>
  <si>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</si>
  <si>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</si>
  <si>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</si>
  <si>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</si>
  <si>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</si>
  <si>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</si>
  <si>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</si>
  <si>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</si>
  <si>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</si>
  <si>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</si>
  <si>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</si>
  <si>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</si>
  <si>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</si>
  <si>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</si>
  <si>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</si>
  <si>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</si>
  <si>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</si>
  <si>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</si>
  <si>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</si>
  <si>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</si>
  <si>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</si>
  <si>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</si>
  <si>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</si>
  <si>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</si>
  <si>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</si>
  <si>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</si>
  <si>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</si>
  <si>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</si>
  <si>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</si>
  <si>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</si>
  <si>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</si>
  <si>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</si>
  <si>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</si>
  <si>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</si>
  <si>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</si>
  <si>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</si>
  <si>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</si>
  <si>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</si>
  <si>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</si>
  <si>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</si>
  <si>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</si>
  <si>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</si>
  <si>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</si>
  <si>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</si>
  <si>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</si>
  <si>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</si>
  <si>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</si>
  <si>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</si>
  <si>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</si>
  <si>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</si>
  <si>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</si>
  <si>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</si>
  <si>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</si>
  <si>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</si>
  <si>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</si>
  <si>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</si>
  <si>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</si>
  <si>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</si>
  <si>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</si>
  <si>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</si>
  <si>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</si>
  <si>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</si>
  <si>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</si>
  <si>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</si>
  <si>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</si>
  <si>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</si>
  <si>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</si>
  <si>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</si>
  <si>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</si>
  <si>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</si>
  <si>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</si>
  <si>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</si>
  <si>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</si>
  <si>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</si>
  <si>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</si>
  <si>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</si>
  <si>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</si>
  <si>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</si>
  <si>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</si>
  <si>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</si>
  <si>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</si>
  <si>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</si>
  <si>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</si>
  <si>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</si>
  <si>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</si>
  <si>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</si>
  <si>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</si>
  <si>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</si>
  <si>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</si>
  <si>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</si>
  <si>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</si>
  <si>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</si>
  <si>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</si>
  <si>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</si>
  <si>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</si>
  <si>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</si>
  <si>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</si>
  <si>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</si>
  <si>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</si>
  <si>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</si>
  <si>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</si>
  <si>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</si>
  <si>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</si>
  <si>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</si>
  <si>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</si>
  <si>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</si>
  <si>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</si>
  <si>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</si>
  <si>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</si>
  <si>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</si>
  <si>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</si>
  <si>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</si>
  <si>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</si>
  <si>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</si>
  <si>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</si>
  <si>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</si>
  <si>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</si>
  <si>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</si>
  <si>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</si>
  <si>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</si>
  <si>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</si>
  <si>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</si>
  <si>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</si>
  <si>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</si>
  <si>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</si>
  <si>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</si>
  <si>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</si>
  <si>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</si>
  <si>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</si>
  <si>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</si>
  <si>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</si>
  <si>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</si>
  <si>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</si>
  <si>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</si>
  <si>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</si>
  <si>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</si>
  <si>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</si>
  <si>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</si>
  <si>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</si>
  <si>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</si>
  <si>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</si>
  <si>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</si>
  <si>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</si>
  <si>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</si>
  <si>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</si>
  <si>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</si>
  <si>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</si>
  <si>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</si>
  <si>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</si>
  <si>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</si>
  <si>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</si>
  <si>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</si>
  <si>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</si>
  <si>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</si>
  <si>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</si>
  <si>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</si>
  <si>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</si>
  <si>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</si>
  <si>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</si>
  <si>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</si>
  <si>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</si>
  <si>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</si>
  <si>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</si>
  <si>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</si>
  <si>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</si>
  <si>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</si>
  <si>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</si>
  <si>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</si>
  <si>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</si>
  <si>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</si>
  <si>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</si>
  <si>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</si>
  <si>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</si>
  <si>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</si>
  <si>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</si>
  <si>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</si>
  <si>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</si>
  <si>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</si>
  <si>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</si>
  <si>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</si>
  <si>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</si>
  <si>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</si>
  <si>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</si>
  <si>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</si>
  <si>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</si>
  <si>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</si>
  <si>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</si>
  <si>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</si>
  <si>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</si>
  <si>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</si>
  <si>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</si>
  <si>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</si>
  <si>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</si>
  <si>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</si>
  <si>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</si>
  <si>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</si>
  <si>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</si>
  <si>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</si>
  <si>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</si>
  <si>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</si>
  <si>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</si>
  <si>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</si>
  <si>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</si>
  <si>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</si>
  <si>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</si>
  <si>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</si>
  <si>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</si>
  <si>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</si>
  <si>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</si>
  <si>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</si>
  <si>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</si>
  <si>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</si>
  <si>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</si>
  <si>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</si>
  <si>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</si>
  <si>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</si>
  <si>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</si>
  <si>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</si>
  <si>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</si>
  <si>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</si>
  <si>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</si>
  <si>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</si>
  <si>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</si>
  <si>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</si>
  <si>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</si>
  <si>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</si>
  <si>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</si>
  <si>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</si>
  <si>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</si>
  <si>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</si>
  <si>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</si>
  <si>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</si>
  <si>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</si>
  <si>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</si>
  <si>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</si>
  <si>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</si>
  <si>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</si>
  <si>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</si>
  <si>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</si>
  <si>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</si>
  <si>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</si>
  <si>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</si>
  <si>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</si>
  <si>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</si>
  <si>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</si>
  <si>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</si>
  <si>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</si>
  <si>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</si>
  <si>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</si>
  <si>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</si>
  <si>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</si>
  <si>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</si>
  <si>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</si>
  <si>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</si>
  <si>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</si>
  <si>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</si>
  <si>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</si>
  <si>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</si>
  <si>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</si>
  <si>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</si>
  <si>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</si>
  <si>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</si>
  <si>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</si>
  <si>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</si>
  <si>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</si>
  <si>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</si>
  <si>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</si>
  <si>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</si>
  <si>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</si>
  <si>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</si>
  <si>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</si>
  <si>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</si>
  <si>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</si>
  <si>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</si>
  <si>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</si>
  <si>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</si>
  <si>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</si>
  <si>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</si>
  <si>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</si>
  <si>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</si>
  <si>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</si>
  <si>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</si>
  <si>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</si>
  <si>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</si>
  <si>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</si>
  <si>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</si>
  <si>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</si>
  <si>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</si>
  <si>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</si>
  <si>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</si>
  <si>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</si>
  <si>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</si>
  <si>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</si>
  <si>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</si>
  <si>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</si>
  <si>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</si>
  <si>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</si>
  <si>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</si>
  <si>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</si>
  <si>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</si>
  <si>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</si>
  <si>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</si>
  <si>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</si>
  <si>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</si>
  <si>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</si>
  <si>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</si>
  <si>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</si>
  <si>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</si>
  <si>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</si>
  <si>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</si>
  <si>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</si>
  <si>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</si>
  <si>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</si>
  <si>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</si>
  <si>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</si>
  <si>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</si>
  <si>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</si>
  <si>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</si>
  <si>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</si>
  <si>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</si>
  <si>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</si>
  <si>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</si>
  <si>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</si>
  <si>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</si>
  <si>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</si>
  <si>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</si>
  <si>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</si>
  <si>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</si>
  <si>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</si>
  <si>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</si>
  <si>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</si>
  <si>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</si>
  <si>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</si>
  <si>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</si>
  <si>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</si>
  <si>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</si>
  <si>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</si>
  <si>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</si>
  <si>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</si>
  <si>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</si>
  <si>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</si>
  <si>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</si>
  <si>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</si>
  <si>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</si>
  <si>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</si>
  <si>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</si>
  <si>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</si>
  <si>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</si>
  <si>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</si>
  <si>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</si>
  <si>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</si>
  <si>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</si>
  <si>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</si>
  <si>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</si>
  <si>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</si>
  <si>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</si>
  <si>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</si>
  <si>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</si>
  <si>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</si>
  <si>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</si>
  <si>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</si>
  <si>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</si>
  <si>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</si>
  <si>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</si>
  <si>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</si>
  <si>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</si>
  <si>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</si>
  <si>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</si>
  <si>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</si>
  <si>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</si>
  <si>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</si>
  <si>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</si>
  <si>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</si>
  <si>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</si>
  <si>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</si>
  <si>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</si>
  <si>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</si>
  <si>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</si>
  <si>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</si>
  <si>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</si>
  <si>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</si>
  <si>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</si>
  <si>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</si>
  <si>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</si>
  <si>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</si>
  <si>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</si>
  <si>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</si>
  <si>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</si>
  <si>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</si>
  <si>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</si>
  <si>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</si>
  <si>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</si>
  <si>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</si>
  <si>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</si>
  <si>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</si>
  <si>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</si>
  <si>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</si>
  <si>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</si>
  <si>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</si>
  <si>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</si>
  <si>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</si>
  <si>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</si>
  <si>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</si>
  <si>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</si>
  <si>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</si>
  <si>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</si>
  <si>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</si>
  <si>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</si>
  <si>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</si>
  <si>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</si>
  <si>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</si>
  <si>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</si>
  <si>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</si>
  <si>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</si>
  <si>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</si>
  <si>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</si>
  <si>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</si>
  <si>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</si>
  <si>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</si>
  <si>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</si>
  <si>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</si>
  <si>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</si>
  <si>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</si>
  <si>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</si>
  <si>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</si>
  <si>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</si>
  <si>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</si>
  <si>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</si>
  <si>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</si>
  <si>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</si>
  <si>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</si>
  <si>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</si>
  <si>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</si>
  <si>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</si>
  <si>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</si>
  <si>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</si>
  <si>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</si>
  <si>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</si>
  <si>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</si>
  <si>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</si>
  <si>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</si>
  <si>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</si>
  <si>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</si>
  <si>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</si>
  <si>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</si>
  <si>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</si>
  <si>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</si>
  <si>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</si>
  <si>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</si>
  <si>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</si>
  <si>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</si>
  <si>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</si>
  <si>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</si>
  <si>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</si>
  <si>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</si>
  <si>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</si>
  <si>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</si>
  <si>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</si>
  <si>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</si>
  <si>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</si>
  <si>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</si>
  <si>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</si>
  <si>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</si>
  <si>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</si>
  <si>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</si>
  <si>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</si>
  <si>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</si>
  <si>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</si>
  <si>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</si>
  <si>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</si>
  <si>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</si>
  <si>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</si>
  <si>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</si>
  <si>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</si>
  <si>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</si>
  <si>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</si>
  <si>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</si>
  <si>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</si>
  <si>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</si>
  <si>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</si>
  <si>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</si>
  <si>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</si>
  <si>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</si>
  <si>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</si>
  <si>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</si>
  <si>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</si>
  <si>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</si>
  <si>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</si>
  <si>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</si>
  <si>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</si>
  <si>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</si>
  <si>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</si>
  <si>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</si>
  <si>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</si>
  <si>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</si>
  <si>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</si>
  <si>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</si>
  <si>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</si>
  <si>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</si>
  <si>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</si>
  <si>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</si>
  <si>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</si>
  <si>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</si>
  <si>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</si>
  <si>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</si>
  <si>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</si>
  <si>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</si>
  <si>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</si>
  <si>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</si>
  <si>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</si>
  <si>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</si>
  <si>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</si>
  <si>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</si>
  <si>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</si>
  <si>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</si>
  <si>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</si>
  <si>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</si>
  <si>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</si>
  <si>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</si>
  <si>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</si>
  <si>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</si>
  <si>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</si>
  <si>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</si>
  <si>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</si>
  <si>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</si>
  <si>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</si>
  <si>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</si>
  <si>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</si>
  <si>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</si>
  <si>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</si>
  <si>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</si>
  <si>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</si>
  <si>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</si>
  <si>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</si>
  <si>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</si>
  <si>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</si>
  <si>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</si>
  <si>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</si>
  <si>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</si>
  <si>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</si>
  <si>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</si>
  <si>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</si>
  <si>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</si>
  <si>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</si>
  <si>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</si>
  <si>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</si>
  <si>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</si>
  <si>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</si>
  <si>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</si>
  <si>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</si>
  <si>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</si>
  <si>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</si>
  <si>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</si>
  <si>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</si>
  <si>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</si>
  <si>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</si>
  <si>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</si>
  <si>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</si>
  <si>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</si>
  <si>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</si>
  <si>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</si>
  <si>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</si>
  <si>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</si>
  <si>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</si>
  <si>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</si>
  <si>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</si>
  <si>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</si>
  <si>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</si>
  <si>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</si>
  <si>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</si>
  <si>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</si>
  <si>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</si>
  <si>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</si>
  <si>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</si>
  <si>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</si>
  <si>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</si>
  <si>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</si>
  <si>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</si>
  <si>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</si>
  <si>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</si>
  <si>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</si>
  <si>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</si>
  <si>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</si>
  <si>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</si>
  <si>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</si>
  <si>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</si>
  <si>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</si>
  <si>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</si>
  <si>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</si>
  <si>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</si>
  <si>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</si>
  <si>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</si>
  <si>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</si>
  <si>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</si>
  <si>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</si>
  <si>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</si>
  <si>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</si>
  <si>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</si>
  <si>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</si>
  <si>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</si>
  <si>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</si>
  <si>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</si>
  <si>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</si>
  <si>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</si>
  <si>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</si>
  <si>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</si>
  <si>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</si>
  <si>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</si>
  <si>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</si>
  <si>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</si>
  <si>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</si>
  <si>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</si>
  <si>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</si>
  <si>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</si>
  <si>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</si>
  <si>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</si>
  <si>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</si>
  <si>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</si>
  <si>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</si>
  <si>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</si>
  <si>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</si>
  <si>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</si>
  <si>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</si>
  <si>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</si>
  <si>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</si>
  <si>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</si>
  <si>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</si>
  <si>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</si>
  <si>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</si>
  <si>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</si>
  <si>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</si>
  <si>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</si>
  <si>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</si>
  <si>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</si>
  <si>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</si>
  <si>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</si>
  <si>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</si>
  <si>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</si>
  <si>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</si>
  <si>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</si>
  <si>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</si>
  <si>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</si>
  <si>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</si>
  <si>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</si>
  <si>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</si>
  <si>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</si>
  <si>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</si>
  <si>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</si>
  <si>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</si>
  <si>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</si>
  <si>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</si>
  <si>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</si>
  <si>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</si>
  <si>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</si>
  <si>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</si>
  <si>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</si>
  <si>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</si>
  <si>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</si>
  <si>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</si>
  <si>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</si>
  <si>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</si>
  <si>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</si>
  <si>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</si>
  <si>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</si>
  <si>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</si>
  <si>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</si>
  <si>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</si>
  <si>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</si>
  <si>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</si>
  <si>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</si>
  <si>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</si>
  <si>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</si>
  <si>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</si>
  <si>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</si>
  <si>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</si>
  <si>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</si>
  <si>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</si>
  <si>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</si>
  <si>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</si>
  <si>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</si>
  <si>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</si>
  <si>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</si>
  <si>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</si>
  <si>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</si>
  <si>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</si>
  <si>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</si>
  <si>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</si>
  <si>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</si>
  <si>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</si>
  <si>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</si>
  <si>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</si>
  <si>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</si>
  <si>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</si>
  <si>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</si>
  <si>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</si>
  <si>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</si>
  <si>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</si>
  <si>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</si>
  <si>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</si>
  <si>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</si>
  <si>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</si>
  <si>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</si>
  <si>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</si>
  <si>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</si>
  <si>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</si>
  <si>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</si>
  <si>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</si>
  <si>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</si>
  <si>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</si>
  <si>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</si>
  <si>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</si>
  <si>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</si>
  <si>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</si>
  <si>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</si>
  <si>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</si>
  <si>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</si>
  <si>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</si>
  <si>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</si>
  <si>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</si>
  <si>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</si>
  <si>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</si>
  <si>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</si>
  <si>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</si>
  <si>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</si>
  <si>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</si>
  <si>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</si>
  <si>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</si>
  <si>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</si>
  <si>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</si>
  <si>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</si>
  <si>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</si>
  <si>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</si>
  <si>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</si>
  <si>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</si>
  <si>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</si>
  <si>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</si>
  <si>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</si>
  <si>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</si>
  <si>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</si>
  <si>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</si>
  <si>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</si>
  <si>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</si>
  <si>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</si>
  <si>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</si>
  <si>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</si>
  <si>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</si>
  <si>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</si>
  <si>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</si>
  <si>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</si>
  <si>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</si>
  <si>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</si>
  <si>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</si>
  <si>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</si>
  <si>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</si>
  <si>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</si>
  <si>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</si>
  <si>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</si>
  <si>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</si>
  <si>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</si>
  <si>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</si>
  <si>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</si>
  <si>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</si>
  <si>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</si>
  <si>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</si>
  <si>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</si>
  <si>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</si>
  <si>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</si>
  <si>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</si>
  <si>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</si>
  <si>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</si>
  <si>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</si>
  <si>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</si>
  <si>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</si>
  <si>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</si>
  <si>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</si>
  <si>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</si>
  <si>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</si>
  <si>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</si>
  <si>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</si>
  <si>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</si>
  <si>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</si>
  <si>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</si>
  <si>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</si>
  <si>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</si>
  <si>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</si>
  <si>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</si>
  <si>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</si>
  <si>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</si>
  <si>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</si>
  <si>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</si>
  <si>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</si>
  <si>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</si>
  <si>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</si>
  <si>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</si>
  <si>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</si>
  <si>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</si>
  <si>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</si>
  <si>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</si>
  <si>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</si>
  <si>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</si>
  <si>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</si>
  <si>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</si>
  <si>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</si>
  <si>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</si>
  <si>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</si>
  <si>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</si>
  <si>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</si>
  <si>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</si>
  <si>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</si>
  <si>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</si>
  <si>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</si>
  <si>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</si>
  <si>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</si>
  <si>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</si>
  <si>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</si>
  <si>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</si>
  <si>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</si>
  <si>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</si>
  <si>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</si>
  <si>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</si>
  <si>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</si>
  <si>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</si>
  <si>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</si>
  <si>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</si>
  <si>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</si>
  <si>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</si>
  <si>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</si>
  <si>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</si>
  <si>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</si>
  <si>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</si>
  <si>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</si>
  <si>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</si>
  <si>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</si>
  <si>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</si>
  <si>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</si>
  <si>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</si>
  <si>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</si>
  <si>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</si>
  <si>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</si>
  <si>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</si>
  <si>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</si>
  <si>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</si>
  <si>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</si>
  <si>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</si>
  <si>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</si>
  <si>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</si>
  <si>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</si>
  <si>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</si>
  <si>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</si>
  <si>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</si>
  <si>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</si>
  <si>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</si>
  <si>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</si>
  <si>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</si>
  <si>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</si>
  <si>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</si>
  <si>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</si>
  <si>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</si>
  <si>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</si>
  <si>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</si>
  <si>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</si>
  <si>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</si>
  <si>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</si>
  <si>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</si>
  <si>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</si>
  <si>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</si>
  <si>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</si>
  <si>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</si>
  <si>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</si>
  <si>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</si>
  <si>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</si>
  <si>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</si>
  <si>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</si>
  <si>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</si>
  <si>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</si>
  <si>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</si>
  <si>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</si>
  <si>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</si>
  <si>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</si>
  <si>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</si>
  <si>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</si>
  <si>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</si>
  <si>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</si>
  <si>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</si>
  <si>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</si>
  <si>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</si>
  <si>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</si>
  <si>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</si>
  <si>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</si>
  <si>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</si>
  <si>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</si>
  <si>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</si>
  <si>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</si>
  <si>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</si>
  <si>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</si>
  <si>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</si>
  <si>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</si>
  <si>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</si>
  <si>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</si>
  <si>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</si>
  <si>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</si>
  <si>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</si>
  <si>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</si>
  <si>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</si>
  <si>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</si>
  <si>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</si>
  <si>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</si>
  <si>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</si>
  <si>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</si>
  <si>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</si>
  <si>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</si>
  <si>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</si>
  <si>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</si>
  <si>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</si>
  <si>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</si>
  <si>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</si>
  <si>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</si>
  <si>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</si>
  <si>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</si>
  <si>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</si>
  <si>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</si>
  <si>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</si>
  <si>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</si>
  <si>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</si>
  <si>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</si>
  <si>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</si>
  <si>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</si>
  <si>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</si>
  <si>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</si>
  <si>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</si>
  <si>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</si>
  <si>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</si>
  <si>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</si>
  <si>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</si>
  <si>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</si>
  <si>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</si>
  <si>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</si>
  <si>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</si>
  <si>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</si>
  <si>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</si>
  <si>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</si>
  <si>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</si>
  <si>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</si>
  <si>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</si>
  <si>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</si>
  <si>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</si>
  <si>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</si>
  <si>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</si>
  <si>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</si>
  <si>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</si>
  <si>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</si>
  <si>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</si>
  <si>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</si>
  <si>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</si>
  <si>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</si>
  <si>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</si>
  <si>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</si>
  <si>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</si>
  <si>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</si>
  <si>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</si>
  <si>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</si>
  <si>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</si>
  <si>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</si>
  <si>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</si>
  <si>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</si>
  <si>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</si>
  <si>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</si>
  <si>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</si>
  <si>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</si>
  <si>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</si>
  <si>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</si>
  <si>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</si>
  <si>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</si>
  <si>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</si>
  <si>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</si>
  <si>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</si>
  <si>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</si>
  <si>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</si>
  <si>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</si>
  <si>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</si>
  <si>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</si>
  <si>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</si>
  <si>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</si>
  <si>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</si>
  <si>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</si>
  <si>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</si>
  <si>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</si>
  <si>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</si>
  <si>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</si>
  <si>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</si>
  <si>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</si>
  <si>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</si>
  <si>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</si>
  <si>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</si>
  <si>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</si>
  <si>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</si>
  <si>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</si>
  <si>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</si>
  <si>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</si>
  <si>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</si>
  <si>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</si>
  <si>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</si>
  <si>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</si>
  <si>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</si>
  <si>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</si>
  <si>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</si>
  <si>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</si>
  <si>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</si>
  <si>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</si>
  <si>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</si>
  <si>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</si>
  <si>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</si>
  <si>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</si>
  <si>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</si>
  <si>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</si>
  <si>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</si>
  <si>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</si>
  <si>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</si>
  <si>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</si>
  <si>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</si>
  <si>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</si>
  <si>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</si>
  <si>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</si>
  <si>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</si>
  <si>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</si>
  <si>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</si>
  <si>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</si>
  <si>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</si>
  <si>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</si>
  <si>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</si>
  <si>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</si>
  <si>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</si>
  <si>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</si>
  <si>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</si>
  <si>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</si>
  <si>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</si>
  <si>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</si>
  <si>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</si>
  <si>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</si>
  <si>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</si>
  <si>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</si>
  <si>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</si>
  <si>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</si>
  <si>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</si>
  <si>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</si>
  <si>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</si>
  <si>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</si>
  <si>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</si>
  <si>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</si>
  <si>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</si>
  <si>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</si>
  <si>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</si>
  <si>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</si>
  <si>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</si>
  <si>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</si>
  <si>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</si>
  <si>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</si>
  <si>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</si>
  <si>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</si>
  <si>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</si>
  <si>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</si>
  <si>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</si>
  <si>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</si>
  <si>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</si>
  <si>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</si>
  <si>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</si>
  <si>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</si>
  <si>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</si>
  <si>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</si>
  <si>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</si>
  <si>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</si>
  <si>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</si>
  <si>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</si>
  <si>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</si>
  <si>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</si>
  <si>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</si>
  <si>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</si>
  <si>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</si>
  <si>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</si>
  <si>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</si>
  <si>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</si>
  <si>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</si>
  <si>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</si>
  <si>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</si>
  <si>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</si>
  <si>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</si>
  <si>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</si>
  <si>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</si>
  <si>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</si>
  <si>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</si>
  <si>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</si>
  <si>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</si>
  <si>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</si>
  <si>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</si>
  <si>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</si>
  <si>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</si>
  <si>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</si>
  <si>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</si>
  <si>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</si>
  <si>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</si>
  <si>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</si>
  <si>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</si>
  <si>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</si>
  <si>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</si>
  <si>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</si>
  <si>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</si>
  <si>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</si>
  <si>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</si>
  <si>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</si>
  <si>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</si>
  <si>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</si>
  <si>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</si>
  <si>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</si>
  <si>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</si>
  <si>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</si>
  <si>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</si>
  <si>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</si>
  <si>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</si>
  <si>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</si>
  <si>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</si>
  <si>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</si>
  <si>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</si>
  <si>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</si>
  <si>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</si>
  <si>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</si>
  <si>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</si>
  <si>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</si>
  <si>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</si>
  <si>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</si>
  <si>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</si>
  <si>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</si>
  <si>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</si>
  <si>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</si>
  <si>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</si>
  <si>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</si>
  <si>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</si>
  <si>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</si>
  <si>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</si>
  <si>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</si>
  <si>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</si>
  <si>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</si>
  <si>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</si>
  <si>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</si>
  <si>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</si>
  <si>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</si>
  <si>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</si>
  <si>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</si>
  <si>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</si>
  <si>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</si>
  <si>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</si>
  <si>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</si>
  <si>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</si>
  <si>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</si>
  <si>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</si>
  <si>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</si>
  <si>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</si>
  <si>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</si>
  <si>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</si>
  <si>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</si>
  <si>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</si>
  <si>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</si>
  <si>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</si>
  <si>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</si>
  <si>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</si>
  <si>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</si>
  <si>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</si>
  <si>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</si>
  <si>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</si>
  <si>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</si>
  <si>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</si>
  <si>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</si>
  <si>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</si>
  <si>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</si>
  <si>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</si>
  <si>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</si>
  <si>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</si>
  <si>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</si>
  <si>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</si>
  <si>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</si>
  <si>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</si>
  <si>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</si>
  <si>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</si>
  <si>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</si>
  <si>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</si>
  <si>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</si>
  <si>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</si>
  <si>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</si>
  <si>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</si>
  <si>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</si>
  <si>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</si>
  <si>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</si>
  <si>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</si>
  <si>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</si>
  <si>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</si>
  <si>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</si>
  <si>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</si>
  <si>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</si>
  <si>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</si>
  <si>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</si>
  <si>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</si>
  <si>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</si>
  <si>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</si>
  <si>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</si>
  <si>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</si>
  <si>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</si>
  <si>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</si>
  <si>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</si>
  <si>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</si>
  <si>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</si>
  <si>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</si>
  <si>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</si>
  <si>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</si>
  <si>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</si>
  <si>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</si>
  <si>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</si>
  <si>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</si>
  <si>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</si>
  <si>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</si>
  <si>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</si>
  <si>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</si>
  <si>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</si>
  <si>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</si>
  <si>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</si>
  <si>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</si>
  <si>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</si>
  <si>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</si>
  <si>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</si>
  <si>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</si>
  <si>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</si>
  <si>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</si>
  <si>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</si>
  <si>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</si>
  <si>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</si>
  <si>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</si>
  <si>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</si>
  <si>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</si>
  <si>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</si>
  <si>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</si>
  <si>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</si>
  <si>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</si>
  <si>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</si>
  <si>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</si>
  <si>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</si>
  <si>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</si>
  <si>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</si>
  <si>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</si>
  <si>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</si>
  <si>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</si>
  <si>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</si>
  <si>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</si>
  <si>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</si>
  <si>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</si>
  <si>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</si>
  <si>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</si>
  <si>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</si>
  <si>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</si>
  <si>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</si>
  <si>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</si>
  <si>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</si>
  <si>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</si>
  <si>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</si>
  <si>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</si>
  <si>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</si>
  <si>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</si>
  <si>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</si>
  <si>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</si>
  <si>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</si>
  <si>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</si>
  <si>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</si>
  <si>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</si>
  <si>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</si>
  <si>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</si>
  <si>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</si>
  <si>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</si>
  <si>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</si>
  <si>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</si>
  <si>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</si>
  <si>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</si>
  <si>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</si>
  <si>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</si>
  <si>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</si>
  <si>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</si>
  <si>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</si>
  <si>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</si>
  <si>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</si>
  <si>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</si>
  <si>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</si>
  <si>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</si>
  <si>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</si>
  <si>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</si>
  <si>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</si>
  <si>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</si>
  <si>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</si>
  <si>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</si>
  <si>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</si>
  <si>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</si>
  <si>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</si>
  <si>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</si>
  <si>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</si>
  <si>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</si>
  <si>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</si>
  <si>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</si>
  <si>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</si>
  <si>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</si>
  <si>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</si>
  <si>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</si>
  <si>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</si>
  <si>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</si>
  <si>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</si>
  <si>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</si>
  <si>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</si>
  <si>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</si>
  <si>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</si>
  <si>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</si>
  <si>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</si>
  <si>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</si>
  <si>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</si>
  <si>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</si>
  <si>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</si>
  <si>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</si>
  <si>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</si>
  <si>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</si>
  <si>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</si>
  <si>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</si>
  <si>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</si>
  <si>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</si>
  <si>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</si>
  <si>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</si>
  <si>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</si>
  <si>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</si>
  <si>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</si>
  <si>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</si>
  <si>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</si>
  <si>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</si>
  <si>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</si>
  <si>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</si>
  <si>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</si>
  <si>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</si>
  <si>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</si>
  <si>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</si>
  <si>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</si>
  <si>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</si>
  <si>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</si>
  <si>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</si>
  <si>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</si>
  <si>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</si>
  <si>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</si>
  <si>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</si>
  <si>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</si>
  <si>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</si>
  <si>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</si>
  <si>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</si>
  <si>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</si>
  <si>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</si>
  <si>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</si>
  <si>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</si>
  <si>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</si>
  <si>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</si>
  <si>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</si>
  <si>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</si>
  <si>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</si>
  <si>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</si>
  <si>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</si>
  <si>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</si>
  <si>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</si>
  <si>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</si>
  <si>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</si>
  <si>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</si>
  <si>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</si>
  <si>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</si>
  <si>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</si>
  <si>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</si>
  <si>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</si>
  <si>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</si>
  <si>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</si>
  <si>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</si>
  <si>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</si>
  <si>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</si>
  <si>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</si>
  <si>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</si>
  <si>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</si>
  <si>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</si>
  <si>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</si>
  <si>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</si>
  <si>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</si>
  <si>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</si>
  <si>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</si>
  <si>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</si>
  <si>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</si>
  <si>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</si>
  <si>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</si>
  <si>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</si>
  <si>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</si>
  <si>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</si>
  <si>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</si>
  <si>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</si>
  <si>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</si>
  <si>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</si>
  <si>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</si>
  <si>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</si>
  <si>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</si>
  <si>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</si>
  <si>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</si>
  <si>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</si>
  <si>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</si>
  <si>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</si>
  <si>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</si>
  <si>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</si>
  <si>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</si>
  <si>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</si>
  <si>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</si>
  <si>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</si>
  <si>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</si>
  <si>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</si>
  <si>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</si>
  <si>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</si>
  <si>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</si>
  <si>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</si>
  <si>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</si>
  <si>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</si>
  <si>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</si>
  <si>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</si>
  <si>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</si>
  <si>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</si>
  <si>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</si>
  <si>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</si>
  <si>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</si>
  <si>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</si>
  <si>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</si>
  <si>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</si>
  <si>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</si>
  <si>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</si>
  <si>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</si>
  <si>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</si>
  <si>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</si>
  <si>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</si>
  <si>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</si>
  <si>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</si>
  <si>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</si>
  <si>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</si>
  <si>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</si>
  <si>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</si>
  <si>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</si>
  <si>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</si>
  <si>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</si>
  <si>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</si>
  <si>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</si>
  <si>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</si>
  <si>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</si>
  <si>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</si>
  <si>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</si>
  <si>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</si>
  <si>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</si>
  <si>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</si>
  <si>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</si>
  <si>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</si>
  <si>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</si>
  <si>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</si>
  <si>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</si>
  <si>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</si>
  <si>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</si>
  <si>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</si>
  <si>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</si>
  <si>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</si>
  <si>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</si>
  <si>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</si>
  <si>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</si>
  <si>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</si>
  <si>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</si>
  <si>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</si>
  <si>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</si>
  <si>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</si>
  <si>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</si>
  <si>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</si>
  <si>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</si>
  <si>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</si>
  <si>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</si>
  <si>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</si>
  <si>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</si>
  <si>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</si>
  <si>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</si>
  <si>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</si>
  <si>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</si>
  <si>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</si>
  <si>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</si>
  <si>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</si>
  <si>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</si>
  <si>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</si>
  <si>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</si>
  <si>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</si>
  <si>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</si>
  <si>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</si>
  <si>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</si>
  <si>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</si>
  <si>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</si>
  <si>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</si>
  <si>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</si>
  <si>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</si>
  <si>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</si>
  <si>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</si>
  <si>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</si>
  <si>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</si>
  <si>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</si>
  <si>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</si>
  <si>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</si>
  <si>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</si>
  <si>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</si>
  <si>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</si>
  <si>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</si>
  <si>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</si>
  <si>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</si>
  <si>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</si>
  <si>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</si>
  <si>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</si>
  <si>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</si>
  <si>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</si>
  <si>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</si>
  <si>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</si>
  <si>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</si>
  <si>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</si>
  <si>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</si>
  <si>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</si>
  <si>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</si>
  <si>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</si>
  <si>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</si>
  <si>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</si>
  <si>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</si>
  <si>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</si>
  <si>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</si>
  <si>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</si>
  <si>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</si>
  <si>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</si>
  <si>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</si>
  <si>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</si>
  <si>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</si>
  <si>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</si>
  <si>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</si>
  <si>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</si>
  <si>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</si>
  <si>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</si>
  <si>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</si>
  <si>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</si>
  <si>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</si>
  <si>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</si>
  <si>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</si>
  <si>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</si>
  <si>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</si>
  <si>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</si>
  <si>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</si>
  <si>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</si>
  <si>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</si>
  <si>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</si>
  <si>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</si>
  <si>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</si>
  <si>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</si>
  <si>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</si>
  <si>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</si>
  <si>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</si>
  <si>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</si>
  <si>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</si>
  <si>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</si>
  <si>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</si>
  <si>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</si>
  <si>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</si>
  <si>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</si>
  <si>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</si>
  <si>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</si>
  <si>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</si>
  <si>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</si>
  <si>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</si>
  <si>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</si>
  <si>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</si>
  <si>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</si>
  <si>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</si>
  <si>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</si>
  <si>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</si>
  <si>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</si>
  <si>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</si>
  <si>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</si>
  <si>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</si>
  <si>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</si>
  <si>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</si>
  <si>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</si>
  <si>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</si>
  <si>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</si>
  <si>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</si>
  <si>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</si>
  <si>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</si>
  <si>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</si>
  <si>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</si>
  <si>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</si>
  <si>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</si>
  <si>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</si>
  <si>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</si>
  <si>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</si>
  <si>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</si>
  <si>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</si>
  <si>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</si>
  <si>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</si>
  <si>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</si>
  <si>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</si>
  <si>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</si>
  <si>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</si>
  <si>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</si>
  <si>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</si>
  <si>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</si>
  <si>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</si>
  <si>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</si>
  <si>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</si>
  <si>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</si>
  <si>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</si>
  <si>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</si>
  <si>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</si>
  <si>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</si>
  <si>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</si>
  <si>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</si>
  <si>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</si>
  <si>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</si>
  <si>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</si>
  <si>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</si>
  <si>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</si>
  <si>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</si>
  <si>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</si>
  <si>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</si>
  <si>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</si>
  <si>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</si>
  <si>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</si>
  <si>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</si>
  <si>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</si>
  <si>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</si>
  <si>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</si>
  <si>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</si>
  <si>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</si>
  <si>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</si>
  <si>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</si>
  <si>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</si>
  <si>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</si>
  <si>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</si>
  <si>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</si>
  <si>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</si>
  <si>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</si>
  <si>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</si>
  <si>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</si>
  <si>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</si>
  <si>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</si>
  <si>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</si>
  <si>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</si>
  <si>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</si>
  <si>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</si>
  <si>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</si>
  <si>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</si>
  <si>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</si>
  <si>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</si>
  <si>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</si>
  <si>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</si>
  <si>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</si>
  <si>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</si>
  <si>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</si>
  <si>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</si>
  <si>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</si>
  <si>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</si>
  <si>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</si>
  <si>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</si>
  <si>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</si>
  <si>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</si>
  <si>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</si>
  <si>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</si>
  <si>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</si>
  <si>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</si>
  <si>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</si>
  <si>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</si>
  <si>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</si>
  <si>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</si>
  <si>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</si>
  <si>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</si>
  <si>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</si>
  <si>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</si>
  <si>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</si>
  <si>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</si>
  <si>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</si>
  <si>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</si>
  <si>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</si>
  <si>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</si>
  <si>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</si>
  <si>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</si>
  <si>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</si>
  <si>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</si>
  <si>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</si>
  <si>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</si>
  <si>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</si>
  <si>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</si>
  <si>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</si>
  <si>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</si>
  <si>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</si>
  <si>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</si>
  <si>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</si>
  <si>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</si>
  <si>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</si>
  <si>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</si>
  <si>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</si>
  <si>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</si>
  <si>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</si>
  <si>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</si>
  <si>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</si>
  <si>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</si>
  <si>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</si>
  <si>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</si>
  <si>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</si>
  <si>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</si>
  <si>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</si>
  <si>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</si>
  <si>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</si>
  <si>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</si>
  <si>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</si>
  <si>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</si>
  <si>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</si>
  <si>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</si>
  <si>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</si>
  <si>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</si>
  <si>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</si>
  <si>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</si>
  <si>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</si>
  <si>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</si>
  <si>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</si>
  <si>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</si>
  <si>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</si>
  <si>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</si>
  <si>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</si>
  <si>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</si>
  <si>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</si>
  <si>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</si>
  <si>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</si>
  <si>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</si>
  <si>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</si>
  <si>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</si>
  <si>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</si>
  <si>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</si>
  <si>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</si>
  <si>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</si>
  <si>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</si>
  <si>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</si>
  <si>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</si>
  <si>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</si>
  <si>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</si>
  <si>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</si>
  <si>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</si>
  <si>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</si>
  <si>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</si>
  <si>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</si>
  <si>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</si>
  <si>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</si>
  <si>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</si>
  <si>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</si>
  <si>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</si>
  <si>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</si>
  <si>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</si>
  <si>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</si>
  <si>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</si>
  <si>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</si>
  <si>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</si>
  <si>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</si>
  <si>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</si>
  <si>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</si>
  <si>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</si>
  <si>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</si>
  <si>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</si>
  <si>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</si>
  <si>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</si>
  <si>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</si>
  <si>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</si>
  <si>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</si>
  <si>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</si>
  <si>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</si>
  <si>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</si>
  <si>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</si>
  <si>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</si>
  <si>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</si>
  <si>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</si>
  <si>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</si>
  <si>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</si>
  <si>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</si>
  <si>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</si>
  <si>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</si>
  <si>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</si>
  <si>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</si>
  <si>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</si>
  <si>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</si>
  <si>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</si>
  <si>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</si>
  <si>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</si>
  <si>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</si>
  <si>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</si>
  <si>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</si>
  <si>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</si>
  <si>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</si>
  <si>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</si>
  <si>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</si>
  <si>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</si>
  <si>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</si>
  <si>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</si>
  <si>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</si>
  <si>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</si>
  <si>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</si>
  <si>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</si>
  <si>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</si>
  <si>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</si>
  <si>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</si>
  <si>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</si>
  <si>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</si>
  <si>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</si>
  <si>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</si>
  <si>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</si>
  <si>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</si>
  <si>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</si>
  <si>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</si>
  <si>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</si>
  <si>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</si>
  <si>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</si>
  <si>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</si>
  <si>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</si>
  <si>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</si>
  <si>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</si>
  <si>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</si>
  <si>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</si>
  <si>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</si>
  <si>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</si>
  <si>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</si>
  <si>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</si>
  <si>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</si>
  <si>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</si>
  <si>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</si>
  <si>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</si>
  <si>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</si>
  <si>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</si>
  <si>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</si>
  <si>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</si>
  <si>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</si>
  <si>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</si>
  <si>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</si>
  <si>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</si>
  <si>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</si>
  <si>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</si>
  <si>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</si>
  <si>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</si>
  <si>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</si>
  <si>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</si>
  <si>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</si>
  <si>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</si>
  <si>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</si>
  <si>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</si>
  <si>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</si>
  <si>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</si>
  <si>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</si>
  <si>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</si>
  <si>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</si>
  <si>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</si>
  <si>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</si>
  <si>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</si>
  <si>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</si>
  <si>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</si>
  <si>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</si>
  <si>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</si>
  <si>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</si>
  <si>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</si>
  <si>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</si>
  <si>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</si>
  <si>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</si>
  <si>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</si>
  <si>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</si>
  <si>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</si>
  <si>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</si>
  <si>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</si>
  <si>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</si>
  <si>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</si>
  <si>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</si>
  <si>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</si>
  <si>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</si>
  <si>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</si>
  <si>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</si>
  <si>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</si>
  <si>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</si>
  <si>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</si>
  <si>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</si>
  <si>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</si>
  <si>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</si>
  <si>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</si>
  <si>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</si>
  <si>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</si>
  <si>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</si>
  <si>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</si>
  <si>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</si>
  <si>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</si>
  <si>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</si>
  <si>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</si>
  <si>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</si>
  <si>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</si>
  <si>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</si>
  <si>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</si>
  <si>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</si>
  <si>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</si>
  <si>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</si>
  <si>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</si>
  <si>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</si>
  <si>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</si>
  <si>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</si>
  <si>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</si>
  <si>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</si>
  <si>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</si>
  <si>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</si>
  <si>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</si>
  <si>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</si>
  <si>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</si>
  <si>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</si>
  <si>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</si>
  <si>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</si>
  <si>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</si>
  <si>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</si>
  <si>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</si>
  <si>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</si>
  <si>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</si>
  <si>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</si>
  <si>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</si>
  <si>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</si>
  <si>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</si>
  <si>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</si>
  <si>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</si>
  <si>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</si>
  <si>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</si>
  <si>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</si>
  <si>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</si>
  <si>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</si>
  <si>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</si>
  <si>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</si>
  <si>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</si>
  <si>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</si>
  <si>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</si>
  <si>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</si>
  <si>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</si>
  <si>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</si>
  <si>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</si>
  <si>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</si>
  <si>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</si>
  <si>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</si>
  <si>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</si>
  <si>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</si>
  <si>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</si>
  <si>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</si>
  <si>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</si>
  <si>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</si>
  <si>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</si>
  <si>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</si>
  <si>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</si>
  <si>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</si>
  <si>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</si>
  <si>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</si>
  <si>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</si>
  <si>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</si>
  <si>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</si>
  <si>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</si>
  <si>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</si>
  <si>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</si>
  <si>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</si>
  <si>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</si>
  <si>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</si>
  <si>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</si>
  <si>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</si>
  <si>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</si>
  <si>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</si>
  <si>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</si>
  <si>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</si>
  <si>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</si>
  <si>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</si>
  <si>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</si>
  <si>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</si>
  <si>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</si>
  <si>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</si>
  <si>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</si>
  <si>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</si>
  <si>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</si>
  <si>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</si>
  <si>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</si>
  <si>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</si>
  <si>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</si>
  <si>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</si>
  <si>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</si>
  <si>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</si>
  <si>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</si>
  <si>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</si>
  <si>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</si>
  <si>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</si>
  <si>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</si>
  <si>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</si>
  <si>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</si>
  <si>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</si>
  <si>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</si>
  <si>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</si>
  <si>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</si>
  <si>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</si>
  <si>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</si>
  <si>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</si>
  <si>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</si>
  <si>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</si>
  <si>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</si>
  <si>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</si>
  <si>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</si>
  <si>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</si>
  <si>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</si>
  <si>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</si>
  <si>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</si>
  <si>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</si>
  <si>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</si>
  <si>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</si>
  <si>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</si>
  <si>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</si>
  <si>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</si>
  <si>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</si>
  <si>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</si>
  <si>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</si>
  <si>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</si>
  <si>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</si>
  <si>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</si>
  <si>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</si>
  <si>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</si>
  <si>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</si>
  <si>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</si>
  <si>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</si>
  <si>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</si>
  <si>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</si>
  <si>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</si>
  <si>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</si>
  <si>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</si>
  <si>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</si>
  <si>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</si>
  <si>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</si>
  <si>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</si>
  <si>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</si>
  <si>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</si>
  <si>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</si>
  <si>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</si>
  <si>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</si>
  <si>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</si>
  <si>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</si>
  <si>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</si>
  <si>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</si>
  <si>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</si>
  <si>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</si>
  <si>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</si>
  <si>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</si>
  <si>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</si>
  <si>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</si>
  <si>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</si>
  <si>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</si>
  <si>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</si>
  <si>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</si>
  <si>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</si>
  <si>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</si>
  <si>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</si>
  <si>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</si>
  <si>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</si>
  <si>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</si>
  <si>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</si>
  <si>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</si>
  <si>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</si>
  <si>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</si>
  <si>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</si>
  <si>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</si>
  <si>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</si>
  <si>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</si>
  <si>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</si>
  <si>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</si>
  <si>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</si>
  <si>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</si>
  <si>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</si>
  <si>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</si>
  <si>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</si>
  <si>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</si>
  <si>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</si>
  <si>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</si>
  <si>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</si>
  <si>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</si>
  <si>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</si>
  <si>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</si>
  <si>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</si>
  <si>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</si>
  <si>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</si>
  <si>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</si>
  <si>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</si>
  <si>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</si>
  <si>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</si>
  <si>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</si>
  <si>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</si>
  <si>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</si>
  <si>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</si>
  <si>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</si>
  <si>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</si>
  <si>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</si>
  <si>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</si>
  <si>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</si>
  <si>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</si>
  <si>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</si>
  <si>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</si>
  <si>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</si>
  <si>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</si>
  <si>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</si>
  <si>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</si>
  <si>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</si>
  <si>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</si>
  <si>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</si>
  <si>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</si>
  <si>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</si>
  <si>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</si>
  <si>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</si>
  <si>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</si>
  <si>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</si>
  <si>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</si>
  <si>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</si>
  <si>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</si>
  <si>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</si>
  <si>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</si>
  <si>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</si>
  <si>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</si>
  <si>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</si>
  <si>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</si>
  <si>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</si>
  <si>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</si>
  <si>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</si>
  <si>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</si>
  <si>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</si>
  <si>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</si>
  <si>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</si>
  <si>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</si>
  <si>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</si>
  <si>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</si>
  <si>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</si>
  <si>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</si>
  <si>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</si>
  <si>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</si>
  <si>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</si>
  <si>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</si>
  <si>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</si>
  <si>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</si>
  <si>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</si>
  <si>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</si>
  <si>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</si>
  <si>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</si>
  <si>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</si>
  <si>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</si>
  <si>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</si>
  <si>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</si>
  <si>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</si>
  <si>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</si>
  <si>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</si>
  <si>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</si>
  <si>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</si>
  <si>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</si>
  <si>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</si>
  <si>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</si>
  <si>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</si>
  <si>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</si>
  <si>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</si>
  <si>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</si>
  <si>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</si>
  <si>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</si>
  <si>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</si>
  <si>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</si>
  <si>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</si>
  <si>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</si>
  <si>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</si>
  <si>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</si>
  <si>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</si>
  <si>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</si>
  <si>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</si>
  <si>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</si>
  <si>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</si>
  <si>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</si>
  <si>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</si>
  <si>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</si>
  <si>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</si>
  <si>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</si>
  <si>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</si>
  <si>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</si>
  <si>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</si>
  <si>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</si>
  <si>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</si>
  <si>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</si>
  <si>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</si>
  <si>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</si>
  <si>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</si>
  <si>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</si>
  <si>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</si>
  <si>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</si>
  <si>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</si>
  <si>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</si>
  <si>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</si>
  <si>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</si>
  <si>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</si>
  <si>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</si>
  <si>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</si>
  <si>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</si>
  <si>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</si>
  <si>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</si>
  <si>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</si>
  <si>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</si>
  <si>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</si>
  <si>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</si>
  <si>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</si>
  <si>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</si>
  <si>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</si>
  <si>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</si>
  <si>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</si>
  <si>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</si>
  <si>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</si>
  <si>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</si>
  <si>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</si>
  <si>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</si>
  <si>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</si>
  <si>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</si>
  <si>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</si>
  <si>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</si>
  <si>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</si>
  <si>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</si>
  <si>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</si>
  <si>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</si>
  <si>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</si>
  <si>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</si>
  <si>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</si>
  <si>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</si>
  <si>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</si>
  <si>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</si>
  <si>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</si>
  <si>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</si>
  <si>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</si>
  <si>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</si>
  <si>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</si>
  <si>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</si>
  <si>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</si>
  <si>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</si>
  <si>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</si>
  <si>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</si>
  <si>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</si>
  <si>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</si>
  <si>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</si>
  <si>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</si>
  <si>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</si>
  <si>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</si>
  <si>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</si>
  <si>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</si>
  <si>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</si>
  <si>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</si>
  <si>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</si>
  <si>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</si>
  <si>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</si>
  <si>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</si>
  <si>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</si>
  <si>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</si>
  <si>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</si>
  <si>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</si>
  <si>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</si>
  <si>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</si>
  <si>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</si>
  <si>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</si>
  <si>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</si>
  <si>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</si>
  <si>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</si>
  <si>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</si>
  <si>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</si>
  <si>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</si>
  <si>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</si>
  <si>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</si>
  <si>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</si>
  <si>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</si>
  <si>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</si>
  <si>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</si>
  <si>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</si>
  <si>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</si>
  <si>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</si>
  <si>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</si>
  <si>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</si>
  <si>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</si>
  <si>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</si>
  <si>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</si>
  <si>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</si>
  <si>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</si>
  <si>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</si>
  <si>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</si>
  <si>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</si>
  <si>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</si>
  <si>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</si>
  <si>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</si>
  <si>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</si>
  <si>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</si>
  <si>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</si>
  <si>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</si>
  <si>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</si>
  <si>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</si>
  <si>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</si>
  <si>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</si>
  <si>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</si>
  <si>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</si>
  <si>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</si>
  <si>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</si>
  <si>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</si>
  <si>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</si>
  <si>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</si>
  <si>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</si>
  <si>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</si>
  <si>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</si>
  <si>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</si>
  <si>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</si>
  <si>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</si>
  <si>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</si>
  <si>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</si>
  <si>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</si>
  <si>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</si>
  <si>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</si>
  <si>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</si>
  <si>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</si>
  <si>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</si>
  <si>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</si>
  <si>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</si>
  <si>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</si>
  <si>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</si>
  <si>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</si>
  <si>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</si>
  <si>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</si>
  <si>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</si>
  <si>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</si>
  <si>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</si>
  <si>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</si>
  <si>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</si>
  <si>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</si>
  <si>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</si>
  <si>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</si>
  <si>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</si>
  <si>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</si>
  <si>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</si>
  <si>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</si>
  <si>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</si>
  <si>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</si>
  <si>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</si>
  <si>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</si>
  <si>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</si>
  <si>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</si>
  <si>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</si>
  <si>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</si>
  <si>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</si>
  <si>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</si>
  <si>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</si>
  <si>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</si>
  <si>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</si>
  <si>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</si>
  <si>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</si>
  <si>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</si>
  <si>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</si>
  <si>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</si>
  <si>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</si>
  <si>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</si>
  <si>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</si>
  <si>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</si>
  <si>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</si>
  <si>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</si>
  <si>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</si>
  <si>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</si>
  <si>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</si>
  <si>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</si>
  <si>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</si>
  <si>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</si>
  <si>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</si>
  <si>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</si>
  <si>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</si>
  <si>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</si>
  <si>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</si>
  <si>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</si>
  <si>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</si>
  <si>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</si>
  <si>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</si>
  <si>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</si>
  <si>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</si>
  <si>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</si>
  <si>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</si>
  <si>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</si>
  <si>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</si>
  <si>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</si>
  <si>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</si>
  <si>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</si>
  <si>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</si>
  <si>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</si>
  <si>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</si>
  <si>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</si>
  <si>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</si>
  <si>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</si>
  <si>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</si>
  <si>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</si>
  <si>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</si>
  <si>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</si>
  <si>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</si>
  <si>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</si>
  <si>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</si>
  <si>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</si>
  <si>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</si>
  <si>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</si>
  <si>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</si>
  <si>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</si>
  <si>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</si>
  <si>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</si>
  <si>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</si>
  <si>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</si>
  <si>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</si>
  <si>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</si>
  <si>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</si>
  <si>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</si>
  <si>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</si>
  <si>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</si>
  <si>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</si>
  <si>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</si>
  <si>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</si>
  <si>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</si>
  <si>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</si>
  <si>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</si>
  <si>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</si>
  <si>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</si>
  <si>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</si>
  <si>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</si>
  <si>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</si>
  <si>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</si>
  <si>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</si>
  <si>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</si>
  <si>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</si>
  <si>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</si>
  <si>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</si>
  <si>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</si>
  <si>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</si>
  <si>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</si>
  <si>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</si>
  <si>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</si>
  <si>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</si>
  <si>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</si>
  <si>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</si>
  <si>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</si>
  <si>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</si>
  <si>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</si>
  <si>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</si>
  <si>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</si>
  <si>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</si>
  <si>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</si>
  <si>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</si>
  <si>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</si>
  <si>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</si>
  <si>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</si>
  <si>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</si>
  <si>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</si>
  <si>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</si>
  <si>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</si>
  <si>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</si>
  <si>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</si>
  <si>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</si>
  <si>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</si>
  <si>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</si>
  <si>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</si>
  <si>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</si>
  <si>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</si>
  <si>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</si>
  <si>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</si>
  <si>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</si>
  <si>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</si>
  <si>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</si>
  <si>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</si>
  <si>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</si>
  <si>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</si>
  <si>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</si>
  <si>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</si>
  <si>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</si>
  <si>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</si>
  <si>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</si>
  <si>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</si>
  <si>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</si>
  <si>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</si>
  <si>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</si>
  <si>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</si>
  <si>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</si>
  <si>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</si>
  <si>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</si>
  <si>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</si>
  <si>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</si>
  <si>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</si>
  <si>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</si>
  <si>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</si>
  <si>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</si>
  <si>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</si>
  <si>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</si>
  <si>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</si>
  <si>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</si>
  <si>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</si>
  <si>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</si>
  <si>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</si>
  <si>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</si>
  <si>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</si>
  <si>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</si>
  <si>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</si>
  <si>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</si>
  <si>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</si>
  <si>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</si>
  <si>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</si>
  <si>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</si>
  <si>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</si>
  <si>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</si>
  <si>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</si>
  <si>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</si>
  <si>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</si>
  <si>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</si>
  <si>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</si>
  <si>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</si>
  <si>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</si>
  <si>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</si>
  <si>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</si>
  <si>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</si>
  <si>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</si>
  <si>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</si>
  <si>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</si>
  <si>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</si>
  <si>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</si>
  <si>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</si>
  <si>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</si>
  <si>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</si>
  <si>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</si>
  <si>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</si>
  <si>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</si>
  <si>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</si>
  <si>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</si>
  <si>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</si>
  <si>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</si>
  <si>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</si>
  <si>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</si>
  <si>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</si>
  <si>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</si>
  <si>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</si>
  <si>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</si>
  <si>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</si>
  <si>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</si>
  <si>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</si>
  <si>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</si>
  <si>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</si>
  <si>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</si>
  <si>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</si>
  <si>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</si>
  <si>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</si>
  <si>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</si>
  <si>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</si>
  <si>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</si>
  <si>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</si>
  <si>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</si>
  <si>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</si>
  <si>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</si>
  <si>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</si>
  <si>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</si>
  <si>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</si>
  <si>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</si>
  <si>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</si>
  <si>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</si>
  <si>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</si>
  <si>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</si>
  <si>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</si>
  <si>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</si>
  <si>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</si>
  <si>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</si>
  <si>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</si>
  <si>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</si>
  <si>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</si>
  <si>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</si>
  <si>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</si>
  <si>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</si>
  <si>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</si>
  <si>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</si>
  <si>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</si>
  <si>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</si>
  <si>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</si>
  <si>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</si>
  <si>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</si>
  <si>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</si>
  <si>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</si>
  <si>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</si>
  <si>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</si>
  <si>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</si>
  <si>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</si>
  <si>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</si>
  <si>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</si>
  <si>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</si>
  <si>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</si>
  <si>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</si>
  <si>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</si>
  <si>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</si>
  <si>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</si>
  <si>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</si>
  <si>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</si>
  <si>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</si>
  <si>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</si>
  <si>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</si>
  <si>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</si>
  <si>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</si>
  <si>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</si>
  <si>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</si>
  <si>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</si>
  <si>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</si>
  <si>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</si>
  <si>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</si>
  <si>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</si>
  <si>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</si>
  <si>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</si>
  <si>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</si>
  <si>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</si>
  <si>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</si>
  <si>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</si>
  <si>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</si>
  <si>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</si>
  <si>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</si>
  <si>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</si>
  <si>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</si>
  <si>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</si>
  <si>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</si>
  <si>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</si>
  <si>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</si>
  <si>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</si>
  <si>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</si>
  <si>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</si>
  <si>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</si>
  <si>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</si>
  <si>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</si>
  <si>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</si>
  <si>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</si>
  <si>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</si>
  <si>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</si>
  <si>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</si>
  <si>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</si>
  <si>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</si>
  <si>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</si>
  <si>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</si>
  <si>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</si>
  <si>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</si>
  <si>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</si>
  <si>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</si>
  <si>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</si>
  <si>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</si>
  <si>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</si>
  <si>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</si>
  <si>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</si>
  <si>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</si>
  <si>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</si>
  <si>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</si>
  <si>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</si>
  <si>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</si>
  <si>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</si>
  <si>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</si>
  <si>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</si>
  <si>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</si>
  <si>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</si>
  <si>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</si>
  <si>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</si>
  <si>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</si>
  <si>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</si>
  <si>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</si>
  <si>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</si>
  <si>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</si>
  <si>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</si>
  <si>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</si>
  <si>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</si>
  <si>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</si>
  <si>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</si>
  <si>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</si>
  <si>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</si>
  <si>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</si>
  <si>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</si>
  <si>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</si>
  <si>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</si>
  <si>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</si>
  <si>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</si>
  <si>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</si>
  <si>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</si>
  <si>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</si>
  <si>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</si>
  <si>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</si>
  <si>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</si>
  <si>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</si>
  <si>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</si>
  <si>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</si>
  <si>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</si>
  <si>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</si>
  <si>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</si>
  <si>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</si>
  <si>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</si>
  <si>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</si>
  <si>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</si>
  <si>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</si>
  <si>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</si>
  <si>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</si>
  <si>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</si>
  <si>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</si>
  <si>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</si>
  <si>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</si>
  <si>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</si>
  <si>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</si>
  <si>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</si>
  <si>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</si>
  <si>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</si>
  <si>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</si>
  <si>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</si>
  <si>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</si>
  <si>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</si>
  <si>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</si>
  <si>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</si>
  <si>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</si>
  <si>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</si>
  <si>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</si>
  <si>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</si>
  <si>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</si>
  <si>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</si>
  <si>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</si>
  <si>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</si>
  <si>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</si>
  <si>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</si>
  <si>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</si>
  <si>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</si>
  <si>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</si>
  <si>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</si>
  <si>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</si>
  <si>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</si>
  <si>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</si>
  <si>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</si>
  <si>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</si>
  <si>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</si>
  <si>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</si>
  <si>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</si>
  <si>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</si>
  <si>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</si>
  <si>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</si>
  <si>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</si>
  <si>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</si>
  <si>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</si>
  <si>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</si>
  <si>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</si>
  <si>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</si>
  <si>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</si>
  <si>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</si>
  <si>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</si>
  <si>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</si>
  <si>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</si>
  <si>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</si>
  <si>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</si>
  <si>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</si>
  <si>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</si>
  <si>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</si>
  <si>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</si>
  <si>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</si>
  <si>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</si>
  <si>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</si>
  <si>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</si>
  <si>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</si>
  <si>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</si>
  <si>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</si>
  <si>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</si>
  <si>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</si>
  <si>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</si>
  <si>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</si>
  <si>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</si>
  <si>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</si>
  <si>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</si>
  <si>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</si>
  <si>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</si>
  <si>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</si>
  <si>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</si>
  <si>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</si>
  <si>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</si>
  <si>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</si>
  <si>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</si>
  <si>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</si>
  <si>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</si>
  <si>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</si>
  <si>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</si>
  <si>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</si>
  <si>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</si>
  <si>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</si>
  <si>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</si>
  <si>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</si>
  <si>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</si>
  <si>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</si>
  <si>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</si>
  <si>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</si>
  <si>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</si>
  <si>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</si>
  <si>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</si>
  <si>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</si>
  <si>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</si>
  <si>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</si>
  <si>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</si>
  <si>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</si>
  <si>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</si>
  <si>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</si>
  <si>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</si>
  <si>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</si>
  <si>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</si>
  <si>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</si>
  <si>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</si>
  <si>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</si>
  <si>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</si>
  <si>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</si>
  <si>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</si>
  <si>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</si>
  <si>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</si>
  <si>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</si>
  <si>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</si>
  <si>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</si>
  <si>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</si>
  <si>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</si>
  <si>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</si>
  <si>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</si>
  <si>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</si>
  <si>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</si>
  <si>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</si>
  <si>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</si>
  <si>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</si>
  <si>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</si>
  <si>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</si>
  <si>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</si>
  <si>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</si>
  <si>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</si>
  <si>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</si>
  <si>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</si>
  <si>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</si>
  <si>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</si>
  <si>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</si>
  <si>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</si>
  <si>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</si>
  <si>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</si>
  <si>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</si>
  <si>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</si>
  <si>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</si>
  <si>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</si>
  <si>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</si>
  <si>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</si>
  <si>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</si>
  <si>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</si>
  <si>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</si>
  <si>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</si>
  <si>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</si>
  <si>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</si>
  <si>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</si>
  <si>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</si>
  <si>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</si>
  <si>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</si>
  <si>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</si>
  <si>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</si>
  <si>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</si>
  <si>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</si>
  <si>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</si>
  <si>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</si>
  <si>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</si>
  <si>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</si>
  <si>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</si>
  <si>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</si>
  <si>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</si>
  <si>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</si>
  <si>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</si>
  <si>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</si>
  <si>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</si>
  <si>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</si>
  <si>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</si>
  <si>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</si>
  <si>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</si>
  <si>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</si>
  <si>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</si>
  <si>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</si>
  <si>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</si>
  <si>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</si>
  <si>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</si>
  <si>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</si>
  <si>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</si>
  <si>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</si>
  <si>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</si>
  <si>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</si>
  <si>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</si>
  <si>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</si>
  <si>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</si>
  <si>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</si>
  <si>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</si>
  <si>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</si>
  <si>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</si>
  <si>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</si>
  <si>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</si>
  <si>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</si>
  <si>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</si>
  <si>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</si>
  <si>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</si>
  <si>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</si>
  <si>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</si>
  <si>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</si>
  <si>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</si>
  <si>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</si>
  <si>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</si>
  <si>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</si>
  <si>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</si>
  <si>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</si>
  <si>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</si>
  <si>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</si>
  <si>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</si>
  <si>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</si>
  <si>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</si>
  <si>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</si>
  <si>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</si>
  <si>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</si>
  <si>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</si>
  <si>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</si>
  <si>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</si>
  <si>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</si>
  <si>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</si>
  <si>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</si>
  <si>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</si>
  <si>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</si>
  <si>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</si>
  <si>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</si>
  <si>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</si>
  <si>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</si>
  <si>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</si>
  <si>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</si>
  <si>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</si>
  <si>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</si>
  <si>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</si>
  <si>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</si>
  <si>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</si>
  <si>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</si>
  <si>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</si>
  <si>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</si>
  <si>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</si>
  <si>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</si>
  <si>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</si>
  <si>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</si>
  <si>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</si>
  <si>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</si>
  <si>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</si>
  <si>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</si>
  <si>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</si>
  <si>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</si>
  <si>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</si>
  <si>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</si>
  <si>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</si>
  <si>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</si>
  <si>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</si>
  <si>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</si>
  <si>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</si>
  <si>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</si>
  <si>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</si>
  <si>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</si>
  <si>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</si>
  <si>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</si>
  <si>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</si>
  <si>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</si>
  <si>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</si>
  <si>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</si>
  <si>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</si>
  <si>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</si>
  <si>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</si>
  <si>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</si>
  <si>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</si>
  <si>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</si>
  <si>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</si>
  <si>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</si>
  <si>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</si>
  <si>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</si>
  <si>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</si>
  <si>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</si>
  <si>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</si>
  <si>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</si>
  <si>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</si>
  <si>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</si>
  <si>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</si>
  <si>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</si>
  <si>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</si>
  <si>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</si>
  <si>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</si>
  <si>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</si>
  <si>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</si>
  <si>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</si>
  <si>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</si>
  <si>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</si>
  <si>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</si>
  <si>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</si>
  <si>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</si>
  <si>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</si>
  <si>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</si>
  <si>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</si>
  <si>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</si>
  <si>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</si>
  <si>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</si>
  <si>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</si>
  <si>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</si>
  <si>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</si>
  <si>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</si>
  <si>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</si>
  <si>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</si>
  <si>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</si>
  <si>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</si>
  <si>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</si>
  <si>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</si>
  <si>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</si>
  <si>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</si>
  <si>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</si>
  <si>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</si>
  <si>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</si>
  <si>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</si>
  <si>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</si>
  <si>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</si>
  <si>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</si>
  <si>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</si>
  <si>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</si>
  <si>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</si>
  <si>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</si>
  <si>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</si>
  <si>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</si>
  <si>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</si>
  <si>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</si>
  <si>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</si>
  <si>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</si>
  <si>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</si>
  <si>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</si>
  <si>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</si>
  <si>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</si>
  <si>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</si>
  <si>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</si>
  <si>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</si>
  <si>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</si>
  <si>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</si>
  <si>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</si>
  <si>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</si>
  <si>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</si>
  <si>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</si>
  <si>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</si>
  <si>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</si>
  <si>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</si>
  <si>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</si>
  <si>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</si>
  <si>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</si>
  <si>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</si>
  <si>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</si>
  <si>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</si>
  <si>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</si>
  <si>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</si>
  <si>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</si>
  <si>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</si>
  <si>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</si>
  <si>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</si>
  <si>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</si>
  <si>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</si>
  <si>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</si>
  <si>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</si>
  <si>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</si>
  <si>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</si>
  <si>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</si>
  <si>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</si>
  <si>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</si>
  <si>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</si>
  <si>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</si>
  <si>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</si>
  <si>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</si>
  <si>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</si>
  <si>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</si>
  <si>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</si>
  <si>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</si>
  <si>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</si>
  <si>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</si>
  <si>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</si>
  <si>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</si>
  <si>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</si>
  <si>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</si>
  <si>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</si>
  <si>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</si>
  <si>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</si>
  <si>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</si>
  <si>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</si>
  <si>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</si>
  <si>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</si>
  <si>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</si>
  <si>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</si>
  <si>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</si>
  <si>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</si>
  <si>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</si>
  <si>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</si>
  <si>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</si>
  <si>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</si>
  <si>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</si>
  <si>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</si>
  <si>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</si>
  <si>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</si>
  <si>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</si>
  <si>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</si>
  <si>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</si>
  <si>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</si>
  <si>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</si>
  <si>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</si>
  <si>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</si>
  <si>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</si>
  <si>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</si>
  <si>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</si>
  <si>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</si>
  <si>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</si>
  <si>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</si>
  <si>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</si>
  <si>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</si>
  <si>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</si>
  <si>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</si>
  <si>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</si>
  <si>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</si>
  <si>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</si>
  <si>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</si>
  <si>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</si>
  <si>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</si>
  <si>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</si>
  <si>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</si>
  <si>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</si>
  <si>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</si>
  <si>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</si>
  <si>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</si>
  <si>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</si>
  <si>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</si>
  <si>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</si>
  <si>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</si>
  <si>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</si>
  <si>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</si>
  <si>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</si>
  <si>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</si>
  <si>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</si>
  <si>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</si>
  <si>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</si>
  <si>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</si>
  <si>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</si>
  <si>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</si>
  <si>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</si>
  <si>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</si>
  <si>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</si>
  <si>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</si>
  <si>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</si>
  <si>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</si>
  <si>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</si>
  <si>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</si>
  <si>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</si>
  <si>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</si>
  <si>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</si>
  <si>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</si>
  <si>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</si>
  <si>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</si>
  <si>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</si>
  <si>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</si>
  <si>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</si>
  <si>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</si>
  <si>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</si>
  <si>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</si>
  <si>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</si>
  <si>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</si>
  <si>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</si>
  <si>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</si>
  <si>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</si>
  <si>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</si>
  <si>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</si>
  <si>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</si>
  <si>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</si>
  <si>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</si>
  <si>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</si>
  <si>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</si>
  <si>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</si>
  <si>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</si>
  <si>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</si>
  <si>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</si>
  <si>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</si>
  <si>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</si>
  <si>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</si>
  <si>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</si>
  <si>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</si>
  <si>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</si>
  <si>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</si>
  <si>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</si>
  <si>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</si>
  <si>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</si>
  <si>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</si>
  <si>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</si>
  <si>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</si>
  <si>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</si>
  <si>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</si>
  <si>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</si>
  <si>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</si>
  <si>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</si>
  <si>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</si>
  <si>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</si>
  <si>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</si>
  <si>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</si>
  <si>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</si>
  <si>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</si>
  <si>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</si>
  <si>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</si>
  <si>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</si>
  <si>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</si>
  <si>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</si>
  <si>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</si>
  <si>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</si>
  <si>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</si>
  <si>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</si>
  <si>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</si>
  <si>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</si>
  <si>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</si>
  <si>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</si>
  <si>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</si>
  <si>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</si>
  <si>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</si>
  <si>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</si>
  <si>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</si>
  <si>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</si>
  <si>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</si>
  <si>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</si>
  <si>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</si>
  <si>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</si>
  <si>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</si>
  <si>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</si>
  <si>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</si>
  <si>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</si>
  <si>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</si>
  <si>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</si>
  <si>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</si>
  <si>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</si>
  <si>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</si>
  <si>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</si>
  <si>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</si>
  <si>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</si>
  <si>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</si>
  <si>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</si>
  <si>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</si>
  <si>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</si>
  <si>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</si>
  <si>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</si>
  <si>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</si>
  <si>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</si>
  <si>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</si>
  <si>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</si>
  <si>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</si>
  <si>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</si>
  <si>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</si>
  <si>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</si>
  <si>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</si>
  <si>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</si>
  <si>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</si>
  <si>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</si>
  <si>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</si>
  <si>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</si>
  <si>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</si>
  <si>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</si>
  <si>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</si>
  <si>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</si>
  <si>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</si>
  <si>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</si>
  <si>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</si>
  <si>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</si>
  <si>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</si>
  <si>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</si>
  <si>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</si>
  <si>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</si>
  <si>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</si>
  <si>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</si>
  <si>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</si>
  <si>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</si>
  <si>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</si>
  <si>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</si>
  <si>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</si>
  <si>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</si>
  <si>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</si>
  <si>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</si>
  <si>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</si>
  <si>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</si>
  <si>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</si>
  <si>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</si>
  <si>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</si>
  <si>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</si>
  <si>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</si>
  <si>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</si>
  <si>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</si>
  <si>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</si>
  <si>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</si>
  <si>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</si>
  <si>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</si>
  <si>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</si>
  <si>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</si>
  <si>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</si>
  <si>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</si>
  <si>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</si>
  <si>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</si>
  <si>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</si>
  <si>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</si>
  <si>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</si>
  <si>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</si>
  <si>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</si>
  <si>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</si>
  <si>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</si>
  <si>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</si>
  <si>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</si>
  <si>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</si>
  <si>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</si>
  <si>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</si>
  <si>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</si>
  <si>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</si>
  <si>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</si>
  <si>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</si>
  <si>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</si>
  <si>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</si>
  <si>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</si>
  <si>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</si>
  <si>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</si>
  <si>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</si>
  <si>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</si>
  <si>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</si>
  <si>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</si>
  <si>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</si>
  <si>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</si>
  <si>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</si>
  <si>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</si>
  <si>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</si>
  <si>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</si>
  <si>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</si>
  <si>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</si>
  <si>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</si>
  <si>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</si>
  <si>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</si>
  <si>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</si>
  <si>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</si>
  <si>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</si>
  <si>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</si>
  <si>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</si>
  <si>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</si>
  <si>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</si>
  <si>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</si>
  <si>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</si>
  <si>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</si>
  <si>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</si>
  <si>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</si>
  <si>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</si>
  <si>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</si>
  <si>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</si>
  <si>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</si>
  <si>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</si>
  <si>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</si>
  <si>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</si>
  <si>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</si>
  <si>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</si>
  <si>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</si>
  <si>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</si>
  <si>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</si>
  <si>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</si>
  <si>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</si>
  <si>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</si>
  <si>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</si>
  <si>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</si>
  <si>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</si>
  <si>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</si>
  <si>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</si>
  <si>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</si>
  <si>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</si>
  <si>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</si>
  <si>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</si>
  <si>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</si>
  <si>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</si>
  <si>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</si>
  <si>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</si>
  <si>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</si>
  <si>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</si>
  <si>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</si>
  <si>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</si>
  <si>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</si>
  <si>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</si>
  <si>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</si>
  <si>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</si>
  <si>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</si>
  <si>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</si>
  <si>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</si>
  <si>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</si>
  <si>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</si>
  <si>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</si>
  <si>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</si>
  <si>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</si>
  <si>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</si>
  <si>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</si>
  <si>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</si>
  <si>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</si>
  <si>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</si>
  <si>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</si>
  <si>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</si>
  <si>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</si>
  <si>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</si>
  <si>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</si>
  <si>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</si>
  <si>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</si>
  <si>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</si>
  <si>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</si>
  <si>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</si>
  <si>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</si>
  <si>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</si>
  <si>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</si>
  <si>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</si>
  <si>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</si>
  <si>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</si>
  <si>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</si>
  <si>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</si>
  <si>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</si>
  <si>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</si>
  <si>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</si>
  <si>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</si>
  <si>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</si>
  <si>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</si>
  <si>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</si>
  <si>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</si>
  <si>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</si>
  <si>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</si>
  <si>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</si>
  <si>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</si>
  <si>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</si>
  <si>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</si>
  <si>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</si>
  <si>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</si>
  <si>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</si>
  <si>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</si>
  <si>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</si>
  <si>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</si>
  <si>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</si>
  <si>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</si>
  <si>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</si>
  <si>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</si>
  <si>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</si>
  <si>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</si>
  <si>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</si>
  <si>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</si>
  <si>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</si>
  <si>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</si>
  <si>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</si>
  <si>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</si>
  <si>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</si>
  <si>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</si>
  <si>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</si>
  <si>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</si>
  <si>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</si>
  <si>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</si>
  <si>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</si>
  <si>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</si>
  <si>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</si>
  <si>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</si>
  <si>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</si>
  <si>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</si>
  <si>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</si>
  <si>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</si>
  <si>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</si>
  <si>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</si>
  <si>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</si>
  <si>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</si>
  <si>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</si>
  <si>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</si>
  <si>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</si>
  <si>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</si>
  <si>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</si>
  <si>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</si>
  <si>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</si>
  <si>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</si>
  <si>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</si>
  <si>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</si>
  <si>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</si>
  <si>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</si>
  <si>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</si>
  <si>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</si>
  <si>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</si>
  <si>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</si>
  <si>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</si>
  <si>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</si>
  <si>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</si>
  <si>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</si>
  <si>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</si>
  <si>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</si>
  <si>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</si>
  <si>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</si>
  <si>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</si>
  <si>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</si>
  <si>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</si>
  <si>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</si>
  <si>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</si>
  <si>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</si>
  <si>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</si>
  <si>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</si>
  <si>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</si>
  <si>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</si>
  <si>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</si>
  <si>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</si>
  <si>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</si>
  <si>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</si>
  <si>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</si>
  <si>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</si>
  <si>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</si>
  <si>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</si>
  <si>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</si>
  <si>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</si>
  <si>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</si>
  <si>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</si>
  <si>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</si>
  <si>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</si>
  <si>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</si>
  <si>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</si>
  <si>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</si>
  <si>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</si>
  <si>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</si>
  <si>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</si>
  <si>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</si>
  <si>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</si>
  <si>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</si>
  <si>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</si>
  <si>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</si>
  <si>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</si>
  <si>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</si>
  <si>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</si>
  <si>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</si>
  <si>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</si>
  <si>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</si>
  <si>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</si>
  <si>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</si>
  <si>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</si>
  <si>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</si>
  <si>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</si>
  <si>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</si>
  <si>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</si>
  <si>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</si>
  <si>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</si>
  <si>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</si>
  <si>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</si>
  <si>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</si>
  <si>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</si>
  <si>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</si>
  <si>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</si>
  <si>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</si>
  <si>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</si>
  <si>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</si>
  <si>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</si>
  <si>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</si>
  <si>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</si>
  <si>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</si>
  <si>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</si>
  <si>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</si>
  <si>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</si>
  <si>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</si>
  <si>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</si>
  <si>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</si>
  <si>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</si>
  <si>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</si>
  <si>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</si>
  <si>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</si>
  <si>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</si>
  <si>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</si>
  <si>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</si>
  <si>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</si>
  <si>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</si>
  <si>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</si>
  <si>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</si>
  <si>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</si>
  <si>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</si>
  <si>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</si>
  <si>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</si>
  <si>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</si>
  <si>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</si>
  <si>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</si>
  <si>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</si>
  <si>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</si>
  <si>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</si>
  <si>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</si>
  <si>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</si>
  <si>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</si>
  <si>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</si>
  <si>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</si>
  <si>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</si>
  <si>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</si>
  <si>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</si>
  <si>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</si>
  <si>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</si>
  <si>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</si>
  <si>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</si>
  <si>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</si>
  <si>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</si>
  <si>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</si>
  <si>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</si>
  <si>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</si>
  <si>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</si>
  <si>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</si>
  <si>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</si>
  <si>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</si>
  <si>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</si>
  <si>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</si>
  <si>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</si>
  <si>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</si>
  <si>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</si>
  <si>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</si>
  <si>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</si>
  <si>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</si>
  <si>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</si>
  <si>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</si>
  <si>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</si>
  <si>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</si>
  <si>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</si>
  <si>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</si>
  <si>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</si>
  <si>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</si>
  <si>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</si>
  <si>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</si>
  <si>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</si>
  <si>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</si>
  <si>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</si>
  <si>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</si>
  <si>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</si>
  <si>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</si>
  <si>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</si>
  <si>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</si>
  <si>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</si>
  <si>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</si>
  <si>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</si>
  <si>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</si>
  <si>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</si>
  <si>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</si>
  <si>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</si>
  <si>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</si>
  <si>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</si>
  <si>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</si>
  <si>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</si>
  <si>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</si>
  <si>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</si>
  <si>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</si>
  <si>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</si>
  <si>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</si>
  <si>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</si>
  <si>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</si>
  <si>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</si>
  <si>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</si>
  <si>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</si>
  <si>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</si>
  <si>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</si>
  <si>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</si>
  <si>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</si>
  <si>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</si>
  <si>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</si>
  <si>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</si>
  <si>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</si>
  <si>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</si>
  <si>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</si>
  <si>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</si>
  <si>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</si>
  <si>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</si>
  <si>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</si>
  <si>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</si>
  <si>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</si>
  <si>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</si>
  <si>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</si>
  <si>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</si>
  <si>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</si>
  <si>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</si>
  <si>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</si>
  <si>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</si>
  <si>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</si>
  <si>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</si>
  <si>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</si>
  <si>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</si>
  <si>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</si>
  <si>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</si>
  <si>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</si>
  <si>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</si>
  <si>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</si>
  <si>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</si>
  <si>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</si>
  <si>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</si>
  <si>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</si>
  <si>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</si>
  <si>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</si>
  <si>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</si>
  <si>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</si>
  <si>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</si>
  <si>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</si>
  <si>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</si>
  <si>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</si>
  <si>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</si>
  <si>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</si>
  <si>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</si>
  <si>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</si>
  <si>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</si>
  <si>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</si>
  <si>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</si>
  <si>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</si>
  <si>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</si>
  <si>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</si>
  <si>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</si>
  <si>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</si>
  <si>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</si>
  <si>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</si>
  <si>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</si>
  <si>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</si>
  <si>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</si>
  <si>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</si>
  <si>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</si>
  <si>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</si>
  <si>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</si>
  <si>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</si>
  <si>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</si>
  <si>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</si>
  <si>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</si>
  <si>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</si>
  <si>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</si>
  <si>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</si>
  <si>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</si>
  <si>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</si>
  <si>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</si>
  <si>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</si>
  <si>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</si>
  <si>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</si>
  <si>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</si>
  <si>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</si>
  <si>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</si>
  <si>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</si>
  <si>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</si>
  <si>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</si>
  <si>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</si>
  <si>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</si>
  <si>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</si>
  <si>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</si>
  <si>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</si>
  <si>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</si>
  <si>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</si>
  <si>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</si>
  <si>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</si>
  <si>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</si>
  <si>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</si>
  <si>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</si>
  <si>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</si>
  <si>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</si>
  <si>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</si>
  <si>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</si>
  <si>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</si>
  <si>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</si>
  <si>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</si>
  <si>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</si>
  <si>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</si>
  <si>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</si>
  <si>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</si>
  <si>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</si>
  <si>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</si>
  <si>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</si>
  <si>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</si>
  <si>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EPN Electroprint GmbH</t>
  </si>
  <si>
    <t>Cornelia Veit</t>
  </si>
  <si>
    <t>cornelia-veit@epn.de</t>
  </si>
  <si>
    <t>00493648159531</t>
  </si>
  <si>
    <t>Ralf Müller</t>
  </si>
  <si>
    <t>ralf.mueller@epn.de</t>
  </si>
  <si>
    <t>0049364815950</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</si>
</sst>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 #,##0_-;\-* #,##0_-;_-* &quot;-&quot;_-;_-@_-"/>
    <numFmt numFmtId="165" formatCode="_-* #,##0.00_-;\-* #,##0.00_-;_-*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409]mmmm\ d\,\ yyyy;@"/>
    <numFmt numFmtId="171" formatCode="[$-409]d\-mmm\-yyyy;@"/>
    <numFmt numFmtId="172" formatCode="0.0"/>
    <numFmt numFmtId="173" formatCode="_-&quot;$&quot;* #,##0_-;\-&quot;$&quot;* #,##0_-;_-&quot;$&quot;* &quot;-&quot;_-;_-@_-"/>
    <numFmt numFmtId="174" formatCode="_-&quot;$&quot;* #,##0.00_-;\-&quot;$&quot;* #,##0.00_-;_-&quot;$&quot;* &quot;-&quot;??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7" fontId="10" fillId="0" borderId="0" applyFont="0" applyFill="0" applyBorder="0" applyAlignment="0" applyProtection="0"/>
    <xf numFmtId="164" fontId="10" fillId="0" borderId="0" applyFont="0" applyFill="0" applyBorder="0" applyAlignment="0" applyProtection="0"/>
    <xf numFmtId="41"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8"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70" fontId="2" fillId="0" borderId="0"/>
    <xf numFmtId="0" fontId="90" fillId="0" borderId="0"/>
    <xf numFmtId="0" fontId="90" fillId="0" borderId="0"/>
    <xf numFmtId="17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70" fontId="2" fillId="0" borderId="0"/>
    <xf numFmtId="0" fontId="7" fillId="0" borderId="0"/>
    <xf numFmtId="170" fontId="90" fillId="0" borderId="0"/>
    <xf numFmtId="0" fontId="55" fillId="0" borderId="0"/>
    <xf numFmtId="0" fontId="55" fillId="0" borderId="0"/>
    <xf numFmtId="170" fontId="7" fillId="0" borderId="0"/>
    <xf numFmtId="0" fontId="55" fillId="0" borderId="0"/>
    <xf numFmtId="0" fontId="7" fillId="0" borderId="0"/>
    <xf numFmtId="0" fontId="55" fillId="0" borderId="0"/>
    <xf numFmtId="0" fontId="72" fillId="0" borderId="0">
      <alignment vertical="center"/>
    </xf>
    <xf numFmtId="17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70" fontId="2" fillId="0" borderId="0"/>
    <xf numFmtId="17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70" fontId="10" fillId="0" borderId="0"/>
    <xf numFmtId="0" fontId="90" fillId="0" borderId="0"/>
    <xf numFmtId="0" fontId="90" fillId="0" borderId="0"/>
    <xf numFmtId="0" fontId="90" fillId="0" borderId="0"/>
    <xf numFmtId="170" fontId="90" fillId="0" borderId="0"/>
    <xf numFmtId="0" fontId="1" fillId="0" borderId="0"/>
  </cellStyleXfs>
  <cellXfs count="459">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70"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7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2"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7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70" fontId="0" fillId="33" borderId="13" xfId="0" applyNumberFormat="1" applyFont="1" applyFill="1" applyBorder="1" applyAlignment="1">
      <alignment vertical="top" wrapText="1"/>
    </xf>
    <xf numFmtId="170" fontId="0" fillId="33" borderId="0" xfId="0" applyNumberFormat="1" applyFont="1" applyFill="1" applyBorder="1" applyAlignment="1"/>
    <xf numFmtId="170" fontId="9" fillId="33" borderId="0" xfId="0" applyNumberFormat="1" applyFont="1" applyFill="1" applyBorder="1"/>
    <xf numFmtId="170" fontId="14" fillId="33" borderId="0" xfId="0" applyNumberFormat="1" applyFont="1" applyFill="1" applyBorder="1" applyAlignment="1">
      <alignment horizontal="center" vertical="center" wrapText="1"/>
    </xf>
    <xf numFmtId="170" fontId="11" fillId="33" borderId="0" xfId="0" applyNumberFormat="1" applyFont="1" applyFill="1" applyBorder="1" applyAlignment="1">
      <alignment horizontal="center" vertical="center"/>
    </xf>
    <xf numFmtId="170" fontId="0" fillId="33" borderId="0" xfId="0" applyNumberFormat="1" applyFont="1" applyFill="1" applyBorder="1"/>
    <xf numFmtId="170" fontId="27" fillId="33" borderId="20" xfId="570" applyNumberFormat="1" applyFont="1" applyFill="1" applyBorder="1" applyAlignment="1">
      <alignment horizontal="center" vertical="center" wrapText="1"/>
    </xf>
    <xf numFmtId="170" fontId="0" fillId="0" borderId="0" xfId="0" applyNumberFormat="1" applyFont="1" applyFill="1" applyBorder="1"/>
    <xf numFmtId="170"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2"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70" fontId="53" fillId="0" borderId="0" xfId="480" applyFont="1" applyFill="1" applyAlignment="1">
      <alignment horizontal="left" vertical="top" wrapText="1"/>
    </xf>
    <xf numFmtId="170"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70"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70"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70" fontId="53" fillId="0" borderId="0" xfId="480" applyFont="1" applyFill="1" applyBorder="1" applyAlignment="1">
      <alignment vertical="top" wrapText="1"/>
    </xf>
    <xf numFmtId="0" fontId="94" fillId="0" borderId="0" xfId="0" applyFont="1"/>
    <xf numFmtId="170"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70"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70"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170" fontId="25" fillId="0" borderId="48" xfId="570" applyNumberFormat="1" applyFont="1" applyFill="1" applyBorder="1" applyAlignment="1">
      <alignment horizontal="center" vertical="top" wrapText="1"/>
    </xf>
    <xf numFmtId="170" fontId="25" fillId="0" borderId="49" xfId="570" applyNumberFormat="1" applyFont="1" applyFill="1" applyBorder="1" applyAlignment="1">
      <alignment horizontal="center" vertical="top" wrapText="1"/>
    </xf>
    <xf numFmtId="170"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70" fontId="25" fillId="33" borderId="48" xfId="570" applyNumberFormat="1" applyFont="1" applyFill="1" applyBorder="1" applyAlignment="1">
      <alignment horizontal="center" vertical="top" wrapText="1"/>
    </xf>
    <xf numFmtId="170" fontId="25" fillId="33" borderId="49" xfId="570" applyNumberFormat="1" applyFont="1" applyFill="1" applyBorder="1" applyAlignment="1">
      <alignment horizontal="center" vertical="top" wrapText="1"/>
    </xf>
    <xf numFmtId="17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71" fontId="14" fillId="33" borderId="34" xfId="0" applyNumberFormat="1" applyFont="1" applyFill="1" applyBorder="1" applyAlignment="1" applyProtection="1">
      <alignment horizontal="center" wrapText="1"/>
      <protection locked="0"/>
    </xf>
    <xf numFmtId="171"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 xfId="487" builtinId="8"/>
    <cellStyle name="Linked Cell 2" xfId="496"/>
    <cellStyle name="Neutral 2" xfId="497"/>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xfId="0" builtinId="0"/>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10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cornelia-veit@epn.de"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ralf.mueller@epn.de"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baseColWidth="10" defaultColWidth="9" defaultRowHeight="12.75"/>
  <cols>
    <col min="1" max="1" width="0.875" style="110" customWidth="1"/>
    <col min="2" max="2" width="8" style="110" customWidth="1"/>
    <col min="3" max="3" width="8.625" style="110" customWidth="1"/>
    <col min="4" max="4" width="13" style="206" customWidth="1"/>
    <col min="5" max="5" width="42.375" style="110" customWidth="1"/>
    <col min="6" max="6" width="53.375" style="110" customWidth="1"/>
    <col min="7" max="7" width="0.875" style="110" customWidth="1"/>
    <col min="8" max="16384" width="9" style="110"/>
  </cols>
  <sheetData>
    <row r="1" spans="1:7" ht="13.5" thickTop="1">
      <c r="A1" s="9"/>
      <c r="B1" s="10"/>
      <c r="C1" s="10"/>
      <c r="D1" s="198"/>
      <c r="E1" s="10"/>
      <c r="F1" s="10"/>
      <c r="G1" s="11"/>
    </row>
    <row r="2" spans="1:7">
      <c r="A2" s="362"/>
      <c r="B2" s="35" t="s">
        <v>847</v>
      </c>
      <c r="C2" s="33"/>
      <c r="D2" s="199"/>
      <c r="E2" s="3"/>
      <c r="F2" s="33"/>
      <c r="G2" s="31"/>
    </row>
    <row r="3" spans="1:7">
      <c r="A3" s="362"/>
      <c r="B3" s="5" t="s">
        <v>839</v>
      </c>
      <c r="C3" s="6"/>
      <c r="D3" s="200"/>
      <c r="E3" s="3"/>
      <c r="F3" s="6"/>
      <c r="G3" s="31"/>
    </row>
    <row r="4" spans="1:7" ht="15.75">
      <c r="A4" s="362"/>
      <c r="B4" s="38" t="s">
        <v>849</v>
      </c>
      <c r="C4" s="7"/>
      <c r="D4" s="201"/>
      <c r="E4" s="3"/>
      <c r="F4" s="7"/>
      <c r="G4" s="31"/>
    </row>
    <row r="5" spans="1:7">
      <c r="A5" s="362"/>
      <c r="B5" s="37" t="s">
        <v>1040</v>
      </c>
      <c r="C5" s="4"/>
      <c r="D5" s="202"/>
      <c r="E5" s="3"/>
      <c r="F5" s="4"/>
      <c r="G5" s="31"/>
    </row>
    <row r="6" spans="1:7">
      <c r="A6" s="362"/>
      <c r="B6" s="8"/>
      <c r="C6" s="8"/>
      <c r="D6" s="203"/>
      <c r="E6" s="8"/>
      <c r="F6" s="8"/>
      <c r="G6" s="31"/>
    </row>
    <row r="7" spans="1:7">
      <c r="A7" s="362"/>
      <c r="B7" s="8"/>
      <c r="C7" s="8"/>
      <c r="D7" s="203"/>
      <c r="E7" s="8"/>
      <c r="F7" s="8"/>
      <c r="G7" s="31"/>
    </row>
    <row r="8" spans="1:7">
      <c r="A8" s="362"/>
      <c r="B8" s="8"/>
      <c r="C8" s="8"/>
      <c r="D8" s="203"/>
      <c r="E8" s="8"/>
      <c r="F8" s="8"/>
      <c r="G8" s="31"/>
    </row>
    <row r="9" spans="1:7">
      <c r="A9" s="362"/>
      <c r="B9" s="365" t="s">
        <v>850</v>
      </c>
      <c r="C9" s="365"/>
      <c r="D9" s="365"/>
      <c r="E9" s="365"/>
      <c r="F9" s="365"/>
      <c r="G9" s="31"/>
    </row>
    <row r="10" spans="1:7" ht="27" customHeight="1">
      <c r="A10" s="362"/>
      <c r="B10" s="366" t="s">
        <v>438</v>
      </c>
      <c r="C10" s="366"/>
      <c r="D10" s="366"/>
      <c r="E10" s="366"/>
      <c r="F10" s="366"/>
      <c r="G10" s="31"/>
    </row>
    <row r="11" spans="1:7" ht="27" customHeight="1">
      <c r="A11" s="362"/>
      <c r="B11" s="367"/>
      <c r="C11" s="367"/>
      <c r="D11" s="367"/>
      <c r="E11" s="367"/>
      <c r="F11" s="367"/>
      <c r="G11" s="31"/>
    </row>
    <row r="12" spans="1:7">
      <c r="A12" s="362"/>
      <c r="B12" s="39" t="s">
        <v>848</v>
      </c>
      <c r="C12" s="40" t="s">
        <v>851</v>
      </c>
      <c r="D12" s="204" t="s">
        <v>852</v>
      </c>
      <c r="E12" s="40" t="s">
        <v>612</v>
      </c>
      <c r="F12" s="40" t="s">
        <v>613</v>
      </c>
      <c r="G12" s="31"/>
    </row>
    <row r="13" spans="1:7" ht="33.75">
      <c r="A13" s="362"/>
      <c r="B13" s="2">
        <v>1</v>
      </c>
      <c r="C13" s="34" t="s">
        <v>1088</v>
      </c>
      <c r="D13" s="36" t="s">
        <v>876</v>
      </c>
      <c r="E13" s="187" t="s">
        <v>853</v>
      </c>
      <c r="F13" s="187"/>
      <c r="G13" s="31"/>
    </row>
    <row r="14" spans="1:7" ht="33.75">
      <c r="A14" s="362"/>
      <c r="B14" s="2">
        <v>2</v>
      </c>
      <c r="C14" s="34" t="s">
        <v>1088</v>
      </c>
      <c r="D14" s="36" t="s">
        <v>1025</v>
      </c>
      <c r="E14" s="187" t="s">
        <v>530</v>
      </c>
      <c r="F14" s="187" t="s">
        <v>531</v>
      </c>
      <c r="G14" s="31"/>
    </row>
    <row r="15" spans="1:7" ht="89.1" customHeight="1">
      <c r="A15" s="362"/>
      <c r="B15" s="368">
        <v>2.0099999999999998</v>
      </c>
      <c r="C15" s="359" t="s">
        <v>1088</v>
      </c>
      <c r="D15" s="371" t="s">
        <v>2263</v>
      </c>
      <c r="E15" s="188" t="s">
        <v>614</v>
      </c>
      <c r="F15" s="188" t="s">
        <v>617</v>
      </c>
      <c r="G15" s="31"/>
    </row>
    <row r="16" spans="1:7" ht="99" customHeight="1">
      <c r="A16" s="362"/>
      <c r="B16" s="369"/>
      <c r="C16" s="360"/>
      <c r="D16" s="372"/>
      <c r="E16" s="189"/>
      <c r="F16" s="189" t="s">
        <v>615</v>
      </c>
      <c r="G16" s="31"/>
    </row>
    <row r="17" spans="1:7" ht="63" customHeight="1">
      <c r="A17" s="362"/>
      <c r="B17" s="370"/>
      <c r="C17" s="361"/>
      <c r="D17" s="373"/>
      <c r="E17" s="34"/>
      <c r="F17" s="34" t="s">
        <v>616</v>
      </c>
      <c r="G17" s="31"/>
    </row>
    <row r="18" spans="1:7" ht="117" customHeight="1">
      <c r="A18" s="362"/>
      <c r="B18" s="368">
        <v>2.02</v>
      </c>
      <c r="C18" s="359" t="s">
        <v>1088</v>
      </c>
      <c r="D18" s="371" t="s">
        <v>2264</v>
      </c>
      <c r="E18" s="188" t="s">
        <v>439</v>
      </c>
      <c r="F18" s="188" t="s">
        <v>525</v>
      </c>
      <c r="G18" s="31"/>
    </row>
    <row r="19" spans="1:7" ht="71.099999999999994" customHeight="1">
      <c r="A19" s="362"/>
      <c r="B19" s="369"/>
      <c r="C19" s="360"/>
      <c r="D19" s="372"/>
      <c r="E19" s="189" t="s">
        <v>529</v>
      </c>
      <c r="F19" s="189" t="s">
        <v>440</v>
      </c>
      <c r="G19" s="31"/>
    </row>
    <row r="20" spans="1:7" ht="90.75" customHeight="1">
      <c r="A20" s="362"/>
      <c r="B20" s="369"/>
      <c r="C20" s="360"/>
      <c r="D20" s="372"/>
      <c r="E20" s="189"/>
      <c r="F20" s="189" t="s">
        <v>619</v>
      </c>
      <c r="G20" s="31"/>
    </row>
    <row r="21" spans="1:7" ht="74.25" customHeight="1">
      <c r="A21" s="362"/>
      <c r="B21" s="370"/>
      <c r="C21" s="361"/>
      <c r="D21" s="373"/>
      <c r="E21" s="34"/>
      <c r="F21" s="34" t="s">
        <v>618</v>
      </c>
      <c r="G21" s="31"/>
    </row>
    <row r="22" spans="1:7" ht="90" customHeight="1">
      <c r="A22" s="362"/>
      <c r="B22" s="377">
        <v>2.0299999999999998</v>
      </c>
      <c r="C22" s="377" t="s">
        <v>822</v>
      </c>
      <c r="D22" s="356" t="s">
        <v>2265</v>
      </c>
      <c r="E22" s="359" t="s">
        <v>437</v>
      </c>
      <c r="F22" s="188" t="s">
        <v>460</v>
      </c>
      <c r="G22" s="31"/>
    </row>
    <row r="23" spans="1:7" ht="109.5" customHeight="1">
      <c r="A23" s="362"/>
      <c r="B23" s="378"/>
      <c r="C23" s="378"/>
      <c r="D23" s="357"/>
      <c r="E23" s="360"/>
      <c r="F23" s="189" t="s">
        <v>823</v>
      </c>
      <c r="G23" s="31"/>
    </row>
    <row r="24" spans="1:7" ht="74.25" customHeight="1">
      <c r="A24" s="362"/>
      <c r="B24" s="379"/>
      <c r="C24" s="379"/>
      <c r="D24" s="358"/>
      <c r="E24" s="361"/>
      <c r="F24" s="34" t="s">
        <v>436</v>
      </c>
      <c r="G24" s="31"/>
    </row>
    <row r="25" spans="1:7" ht="72" customHeight="1">
      <c r="A25" s="362"/>
      <c r="B25" s="2" t="s">
        <v>458</v>
      </c>
      <c r="C25" s="34" t="s">
        <v>459</v>
      </c>
      <c r="D25" s="36" t="s">
        <v>2266</v>
      </c>
      <c r="E25" s="34" t="s">
        <v>2261</v>
      </c>
      <c r="F25" s="34" t="s">
        <v>461</v>
      </c>
      <c r="G25" s="31"/>
    </row>
    <row r="26" spans="1:7" ht="98.1" customHeight="1">
      <c r="A26" s="362"/>
      <c r="B26" s="374">
        <v>3</v>
      </c>
      <c r="C26" s="368" t="s">
        <v>70</v>
      </c>
      <c r="D26" s="371" t="s">
        <v>2267</v>
      </c>
      <c r="E26" s="359" t="s">
        <v>0</v>
      </c>
      <c r="F26" s="188" t="s">
        <v>64</v>
      </c>
      <c r="G26" s="31"/>
    </row>
    <row r="27" spans="1:7" ht="90" customHeight="1">
      <c r="A27" s="362"/>
      <c r="B27" s="375"/>
      <c r="C27" s="369"/>
      <c r="D27" s="372"/>
      <c r="E27" s="360"/>
      <c r="F27" s="189" t="s">
        <v>59</v>
      </c>
      <c r="G27" s="31"/>
    </row>
    <row r="28" spans="1:7" ht="19.350000000000001" customHeight="1">
      <c r="A28" s="362"/>
      <c r="B28" s="375"/>
      <c r="C28" s="369"/>
      <c r="D28" s="372"/>
      <c r="E28" s="360"/>
      <c r="F28" s="189" t="s">
        <v>60</v>
      </c>
      <c r="G28" s="31"/>
    </row>
    <row r="29" spans="1:7" ht="74.45" customHeight="1">
      <c r="A29" s="362"/>
      <c r="B29" s="375"/>
      <c r="C29" s="369"/>
      <c r="D29" s="372"/>
      <c r="E29" s="360"/>
      <c r="F29" s="189" t="s">
        <v>61</v>
      </c>
      <c r="G29" s="31"/>
    </row>
    <row r="30" spans="1:7" ht="62.45" customHeight="1">
      <c r="A30" s="362"/>
      <c r="B30" s="375"/>
      <c r="C30" s="369"/>
      <c r="D30" s="372"/>
      <c r="E30" s="360"/>
      <c r="F30" s="189" t="s">
        <v>62</v>
      </c>
      <c r="G30" s="31"/>
    </row>
    <row r="31" spans="1:7" ht="81" customHeight="1">
      <c r="A31" s="362"/>
      <c r="B31" s="375"/>
      <c r="C31" s="369"/>
      <c r="D31" s="372"/>
      <c r="E31" s="360"/>
      <c r="F31" s="189" t="s">
        <v>63</v>
      </c>
      <c r="G31" s="31"/>
    </row>
    <row r="32" spans="1:7" ht="48.75" customHeight="1">
      <c r="A32" s="362"/>
      <c r="B32" s="375"/>
      <c r="C32" s="369"/>
      <c r="D32" s="372"/>
      <c r="E32" s="360"/>
      <c r="F32" s="189" t="s">
        <v>66</v>
      </c>
      <c r="G32" s="31"/>
    </row>
    <row r="33" spans="1:7" ht="98.45" customHeight="1">
      <c r="A33" s="362"/>
      <c r="B33" s="375"/>
      <c r="C33" s="369"/>
      <c r="D33" s="372"/>
      <c r="E33" s="360"/>
      <c r="F33" s="189" t="s">
        <v>65</v>
      </c>
      <c r="G33" s="31"/>
    </row>
    <row r="34" spans="1:7" ht="89.1" customHeight="1">
      <c r="A34" s="362"/>
      <c r="B34" s="375"/>
      <c r="C34" s="369"/>
      <c r="D34" s="372"/>
      <c r="E34" s="360"/>
      <c r="F34" s="189" t="s">
        <v>67</v>
      </c>
      <c r="G34" s="31"/>
    </row>
    <row r="35" spans="1:7" ht="29.1" customHeight="1">
      <c r="A35" s="362"/>
      <c r="B35" s="375"/>
      <c r="C35" s="369"/>
      <c r="D35" s="372"/>
      <c r="E35" s="360"/>
      <c r="F35" s="189" t="s">
        <v>68</v>
      </c>
      <c r="G35" s="31"/>
    </row>
    <row r="36" spans="1:7" ht="126.75">
      <c r="A36" s="362"/>
      <c r="B36" s="376"/>
      <c r="C36" s="370"/>
      <c r="D36" s="373"/>
      <c r="E36" s="361"/>
      <c r="F36" s="190" t="s">
        <v>69</v>
      </c>
      <c r="G36" s="31"/>
    </row>
    <row r="37" spans="1:7" ht="112.5">
      <c r="A37" s="362"/>
      <c r="B37" s="163">
        <v>3.01</v>
      </c>
      <c r="C37" s="164" t="s">
        <v>70</v>
      </c>
      <c r="D37" s="36" t="s">
        <v>2268</v>
      </c>
      <c r="E37" s="191" t="s">
        <v>1328</v>
      </c>
      <c r="F37" s="192" t="s">
        <v>1434</v>
      </c>
      <c r="G37" s="31"/>
    </row>
    <row r="38" spans="1:7" ht="101.25">
      <c r="A38" s="362"/>
      <c r="B38" s="163">
        <v>3.02</v>
      </c>
      <c r="C38" s="164" t="s">
        <v>1361</v>
      </c>
      <c r="D38" s="36" t="s">
        <v>2269</v>
      </c>
      <c r="E38" s="191" t="s">
        <v>1376</v>
      </c>
      <c r="F38" s="192" t="s">
        <v>1435</v>
      </c>
      <c r="G38" s="31"/>
    </row>
    <row r="39" spans="1:7" ht="101.25">
      <c r="A39" s="362"/>
      <c r="B39" s="173">
        <v>4</v>
      </c>
      <c r="C39" s="172" t="s">
        <v>1531</v>
      </c>
      <c r="D39" s="36" t="s">
        <v>2270</v>
      </c>
      <c r="E39" s="34" t="s">
        <v>2213</v>
      </c>
      <c r="F39" s="34" t="s">
        <v>1532</v>
      </c>
      <c r="G39" s="31"/>
    </row>
    <row r="40" spans="1:7" ht="56.25">
      <c r="A40" s="362"/>
      <c r="B40" s="163">
        <v>4.01</v>
      </c>
      <c r="C40" s="172" t="s">
        <v>1531</v>
      </c>
      <c r="D40" s="36" t="s">
        <v>2272</v>
      </c>
      <c r="E40" s="34" t="s">
        <v>2227</v>
      </c>
      <c r="F40" s="34" t="s">
        <v>2231</v>
      </c>
      <c r="G40" s="31"/>
    </row>
    <row r="41" spans="1:7" ht="56.25">
      <c r="A41" s="362"/>
      <c r="B41" s="163" t="s">
        <v>2259</v>
      </c>
      <c r="C41" s="172" t="s">
        <v>1531</v>
      </c>
      <c r="D41" s="36" t="s">
        <v>2271</v>
      </c>
      <c r="E41" s="34" t="s">
        <v>2262</v>
      </c>
      <c r="F41" s="34" t="s">
        <v>2260</v>
      </c>
      <c r="G41" s="31"/>
    </row>
    <row r="42" spans="1:7" ht="56.25">
      <c r="A42" s="362"/>
      <c r="B42" s="163" t="s">
        <v>2295</v>
      </c>
      <c r="C42" s="172" t="s">
        <v>1531</v>
      </c>
      <c r="D42" s="36" t="s">
        <v>2302</v>
      </c>
      <c r="E42" s="34" t="s">
        <v>2261</v>
      </c>
      <c r="F42" s="34" t="s">
        <v>2296</v>
      </c>
      <c r="G42" s="31"/>
    </row>
    <row r="43" spans="1:7" ht="123.75">
      <c r="A43" s="362"/>
      <c r="B43" s="184">
        <v>4.0999999999999996</v>
      </c>
      <c r="C43" s="172" t="s">
        <v>2301</v>
      </c>
      <c r="D43" s="185">
        <v>42867</v>
      </c>
      <c r="E43" s="193" t="s">
        <v>2304</v>
      </c>
      <c r="F43" s="34" t="s">
        <v>2303</v>
      </c>
      <c r="G43" s="31"/>
    </row>
    <row r="44" spans="1:7" ht="78.75">
      <c r="A44" s="362"/>
      <c r="B44" s="184">
        <v>4.2</v>
      </c>
      <c r="C44" s="172" t="s">
        <v>2301</v>
      </c>
      <c r="D44" s="185">
        <v>42704</v>
      </c>
      <c r="E44" s="193" t="s">
        <v>2503</v>
      </c>
      <c r="F44" s="34" t="s">
        <v>2478</v>
      </c>
      <c r="G44" s="31"/>
    </row>
    <row r="45" spans="1:7" ht="157.5">
      <c r="A45" s="362"/>
      <c r="B45" s="233">
        <v>5</v>
      </c>
      <c r="C45" s="172" t="s">
        <v>2301</v>
      </c>
      <c r="D45" s="185">
        <v>42867</v>
      </c>
      <c r="E45" s="193" t="s">
        <v>12784</v>
      </c>
      <c r="F45" s="34" t="s">
        <v>12506</v>
      </c>
      <c r="G45" s="31"/>
    </row>
    <row r="46" spans="1:7" ht="45">
      <c r="A46" s="362"/>
      <c r="B46" s="184">
        <v>5.01</v>
      </c>
      <c r="C46" s="172" t="s">
        <v>2301</v>
      </c>
      <c r="D46" s="185">
        <v>42907</v>
      </c>
      <c r="E46" s="193" t="s">
        <v>15650</v>
      </c>
      <c r="F46" s="34" t="s">
        <v>12506</v>
      </c>
      <c r="G46" s="31"/>
    </row>
    <row r="47" spans="1:7" ht="67.5">
      <c r="A47" s="362"/>
      <c r="B47" s="184">
        <v>5.0999999999999996</v>
      </c>
      <c r="C47" s="172" t="s">
        <v>2301</v>
      </c>
      <c r="D47" s="185">
        <v>43070</v>
      </c>
      <c r="E47" s="193" t="s">
        <v>12994</v>
      </c>
      <c r="F47" s="34" t="s">
        <v>12995</v>
      </c>
      <c r="G47" s="31"/>
    </row>
    <row r="48" spans="1:7" ht="56.25">
      <c r="A48" s="362"/>
      <c r="B48" s="184">
        <v>5.1100000000000003</v>
      </c>
      <c r="C48" s="172" t="s">
        <v>13232</v>
      </c>
      <c r="D48" s="185">
        <v>43217</v>
      </c>
      <c r="E48" s="193" t="s">
        <v>13358</v>
      </c>
      <c r="F48" s="34" t="s">
        <v>13266</v>
      </c>
      <c r="G48" s="31"/>
    </row>
    <row r="49" spans="1:7" ht="56.25">
      <c r="A49" s="362"/>
      <c r="B49" s="184">
        <v>5.12</v>
      </c>
      <c r="C49" s="172" t="s">
        <v>13232</v>
      </c>
      <c r="D49" s="185">
        <v>43581</v>
      </c>
      <c r="E49" s="193" t="s">
        <v>13358</v>
      </c>
      <c r="F49" s="34" t="s">
        <v>13920</v>
      </c>
      <c r="G49" s="31"/>
    </row>
    <row r="50" spans="1:7" ht="78.75">
      <c r="A50" s="362"/>
      <c r="B50" s="233">
        <v>6</v>
      </c>
      <c r="C50" s="172" t="s">
        <v>13232</v>
      </c>
      <c r="D50" s="185">
        <v>43964</v>
      </c>
      <c r="E50" s="193" t="s">
        <v>14138</v>
      </c>
      <c r="F50" s="34" t="s">
        <v>13925</v>
      </c>
      <c r="G50" s="31"/>
    </row>
    <row r="51" spans="1:7" ht="45">
      <c r="A51" s="362"/>
      <c r="B51" s="184">
        <v>6.01</v>
      </c>
      <c r="C51" s="172" t="s">
        <v>13232</v>
      </c>
      <c r="D51" s="185">
        <v>43970</v>
      </c>
      <c r="E51" s="193" t="s">
        <v>15651</v>
      </c>
      <c r="F51" s="193" t="s">
        <v>13925</v>
      </c>
      <c r="G51" s="31"/>
    </row>
    <row r="52" spans="1:7" ht="45">
      <c r="A52" s="362"/>
      <c r="B52" s="184">
        <v>6.1</v>
      </c>
      <c r="C52" s="172" t="s">
        <v>13232</v>
      </c>
      <c r="D52" s="185">
        <v>44314</v>
      </c>
      <c r="E52" s="193" t="s">
        <v>15631</v>
      </c>
      <c r="F52" s="193" t="s">
        <v>15144</v>
      </c>
      <c r="G52" s="31"/>
    </row>
    <row r="53" spans="1:7" ht="45">
      <c r="A53" s="362"/>
      <c r="B53" s="184">
        <v>6.2</v>
      </c>
      <c r="C53" s="172" t="s">
        <v>13232</v>
      </c>
      <c r="D53" s="185">
        <v>44678</v>
      </c>
      <c r="E53" s="193" t="s">
        <v>15631</v>
      </c>
      <c r="F53" s="193" t="s">
        <v>15624</v>
      </c>
      <c r="G53" s="31"/>
    </row>
    <row r="54" spans="1:7" ht="45">
      <c r="A54" s="362"/>
      <c r="B54" s="184">
        <v>6.21</v>
      </c>
      <c r="C54" s="172" t="s">
        <v>13232</v>
      </c>
      <c r="D54" s="185">
        <v>44687</v>
      </c>
      <c r="E54" s="193" t="s">
        <v>15652</v>
      </c>
      <c r="F54" s="193" t="s">
        <v>15624</v>
      </c>
      <c r="G54" s="31"/>
    </row>
    <row r="55" spans="1:7" ht="45">
      <c r="A55" s="362"/>
      <c r="B55" s="184">
        <v>6.22</v>
      </c>
      <c r="C55" s="172" t="s">
        <v>13232</v>
      </c>
      <c r="D55" s="348">
        <v>44692</v>
      </c>
      <c r="E55" s="193" t="s">
        <v>15651</v>
      </c>
      <c r="F55" s="193" t="s">
        <v>15624</v>
      </c>
      <c r="G55" s="31"/>
    </row>
    <row r="56" spans="1:7" ht="13.5" thickBot="1">
      <c r="A56" s="363"/>
      <c r="B56" s="364" t="str">
        <f ca="1">OFFSET(L!$C$1,MATCH("General"&amp;"Cpy",L!$A:$A,0)-1,SL,,)</f>
        <v>© 2022 Responsible Minerals Initiative. All rights reserved.</v>
      </c>
      <c r="C56" s="364"/>
      <c r="D56" s="364"/>
      <c r="E56" s="364"/>
      <c r="F56" s="364"/>
      <c r="G56" s="32"/>
    </row>
    <row r="57" spans="1:7" ht="13.5"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65">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45"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7"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3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7"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45"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8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45" customHeight="1">
      <c r="A52" s="115" t="str">
        <f ca="1">OFFSET(L!$C$1,MATCH("Instructions"&amp;ADDRESS(ROW(),COLUMN(),4),L!$A:$A,0)-1,SL,,)</f>
        <v>2. Metal (*)   -   Use the pull down menu to select the metal for which you are entering smelter information.  This field is mandatory.</v>
      </c>
      <c r="B52" s="111"/>
    </row>
    <row r="53" spans="1:2" ht="78.95"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8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3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45"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4999999999999"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7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75" defaultRowHeight="12.75"/>
  <cols>
    <col min="1" max="1" width="1.625" style="110" customWidth="1"/>
    <col min="2" max="2" width="35.625" style="110" customWidth="1"/>
    <col min="3" max="3" width="105.625" style="110" customWidth="1"/>
    <col min="4" max="5" width="1.625" style="110" customWidth="1"/>
    <col min="6" max="6" width="4.625" style="110" customWidth="1"/>
    <col min="7" max="7" width="4.875" style="110" customWidth="1"/>
    <col min="8" max="16384" width="8.875" style="110"/>
  </cols>
  <sheetData>
    <row r="1" spans="1:5" ht="13.5" thickTop="1">
      <c r="A1" s="380"/>
      <c r="B1" s="381"/>
      <c r="C1" s="381"/>
      <c r="D1" s="382"/>
    </row>
    <row r="2" spans="1:5" ht="71.25" customHeight="1">
      <c r="A2" s="84"/>
      <c r="B2" s="159" t="str">
        <f ca="1">OFFSET(L!$C$1,MATCH("Definitions"&amp;ADDRESS(ROW(),COLUMN(),4),L!$A:$A,0)-1,SL,,)</f>
        <v>ITEM</v>
      </c>
      <c r="C2" s="159" t="str">
        <f ca="1">OFFSET(L!$C$1,MATCH("Definitions"&amp;ADDRESS(ROW(),COLUMN(),4),L!$A:$A,0)-1,SL,,)</f>
        <v>DEFINITION</v>
      </c>
      <c r="D2" s="384"/>
      <c r="E2" s="121"/>
    </row>
    <row r="3" spans="1:5" ht="63.95" customHeight="1">
      <c r="A3" s="84"/>
      <c r="B3" s="71" t="str">
        <f ca="1">OFFSET(L!$C$1,MATCH("Definitions"&amp;ADDRESS(ROW(),COLUMN(),4),L!$A:$A,0)-1,SL,,)</f>
        <v>3TG</v>
      </c>
      <c r="C3" s="71" t="str">
        <f ca="1">OFFSET(L!$C$1,MATCH("Definitions"&amp;ADDRESS(ROW(),COLUMN(),4),L!$A:$A,0)-1,SL,,)</f>
        <v>Tantalum, tin, tungsten, gold</v>
      </c>
      <c r="D3" s="384"/>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4"/>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4"/>
      <c r="E5" s="122"/>
    </row>
    <row r="6" spans="1:5" ht="151.3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4"/>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4"/>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4"/>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4"/>
      <c r="E9" s="122" t="s">
        <v>1313</v>
      </c>
    </row>
    <row r="10" spans="1:5" ht="45">
      <c r="A10" s="84"/>
      <c r="B10" s="71" t="str">
        <f ca="1">OFFSET(L!$C$1,MATCH("Definitions"&amp;ADDRESS(ROW(),COLUMN(),4),L!$A:$A,0)-1,SL,,)</f>
        <v>DRC</v>
      </c>
      <c r="C10" s="71" t="str">
        <f ca="1">OFFSET(L!$C$1,MATCH("Definitions"&amp;ADDRESS(ROW(),COLUMN(),4),L!$A:$A,0)-1,SL,,)</f>
        <v>Democratic Republic of Congo</v>
      </c>
      <c r="D10" s="384"/>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4"/>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4"/>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4"/>
      <c r="E13" s="122" t="s">
        <v>1314</v>
      </c>
    </row>
    <row r="14" spans="1:5" ht="300">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4"/>
      <c r="E14" s="122" t="s">
        <v>1312</v>
      </c>
    </row>
    <row r="15" spans="1:5" ht="135">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4"/>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4"/>
      <c r="E16" s="122" t="s">
        <v>1312</v>
      </c>
    </row>
    <row r="17" spans="1:5" ht="180">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4"/>
      <c r="E17" s="122" t="s">
        <v>1312</v>
      </c>
    </row>
    <row r="18" spans="1:5" ht="150">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4"/>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84"/>
      <c r="E19" s="122"/>
    </row>
    <row r="20" spans="1:5" ht="45">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4"/>
      <c r="E20" s="122"/>
    </row>
    <row r="21" spans="1:5" ht="15">
      <c r="A21" s="84"/>
      <c r="B21" s="71" t="str">
        <f ca="1">OFFSET(L!$C$1,MATCH("Definitions"&amp;ADDRESS(ROW(),COLUMN(),4),L!$A:$A,0)-1,SL,,)</f>
        <v>RBA</v>
      </c>
      <c r="C21" s="71" t="str">
        <f ca="1">OFFSET(L!$C$1,MATCH("Definitions"&amp;ADDRESS(ROW(),COLUMN(),4),L!$A:$A,0)-1,SL,,)</f>
        <v>Responsible Business Alliance (www.responsiblebusiness.org)</v>
      </c>
      <c r="D21" s="384"/>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4"/>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4"/>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4"/>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4"/>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4"/>
      <c r="E26" s="122" t="s">
        <v>1314</v>
      </c>
    </row>
    <row r="27" spans="1:5" ht="75">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4"/>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4"/>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4"/>
      <c r="E29" s="122" t="s">
        <v>1314</v>
      </c>
    </row>
    <row r="30" spans="1:5" ht="151.6999999999999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4"/>
      <c r="E30" s="122" t="s">
        <v>1315</v>
      </c>
    </row>
    <row r="31" spans="1:5" ht="137.1"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4"/>
      <c r="E31" s="122"/>
    </row>
    <row r="32" spans="1:5" ht="15">
      <c r="A32" s="84"/>
      <c r="B32" s="383" t="str">
        <f ca="1">OFFSET(L!$C$1,MATCH("General"&amp;"Cpy",L!$A:$A,0)-1,SL,,)</f>
        <v>© 2022 Responsible Minerals Initiative. All rights reserved.</v>
      </c>
      <c r="C32" s="383"/>
      <c r="D32" s="384"/>
      <c r="E32" s="122"/>
    </row>
    <row r="33" spans="1:4" ht="13.5" thickBot="1">
      <c r="A33" s="85"/>
      <c r="B33" s="176"/>
      <c r="C33" s="176"/>
      <c r="D33" s="385"/>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opLeftCell="A76" zoomScalePageLayoutView="70" workbookViewId="0">
      <selection activeCell="D3" sqref="D3"/>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0" hidden="1" customWidth="1"/>
    <col min="13" max="15" width="4.875" style="110" hidden="1" customWidth="1"/>
    <col min="16" max="23" width="9.125" hidden="1" customWidth="1"/>
    <col min="24" max="24" width="9.125" customWidth="1"/>
  </cols>
  <sheetData>
    <row r="1" spans="1:34" ht="15.75" thickTop="1">
      <c r="A1" s="417"/>
      <c r="B1" s="418"/>
      <c r="C1" s="418"/>
      <c r="D1" s="418"/>
      <c r="E1" s="418"/>
      <c r="F1" s="418"/>
      <c r="G1" s="418"/>
      <c r="H1" s="418"/>
      <c r="I1" s="418"/>
      <c r="J1" s="418"/>
      <c r="K1" s="419"/>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20" t="str">
        <f ca="1">OFFSET(L!$C$1,MATCH("Declaration"&amp;ADDRESS(ROW(),COLUMN(),4),L!$A:$A,0)-1,SL,,)</f>
        <v>Conflict Minerals Reporting Template (CMRT)</v>
      </c>
      <c r="E2" s="421"/>
      <c r="F2" s="421"/>
      <c r="G2" s="421"/>
      <c r="H2" s="421"/>
      <c r="I2" s="421"/>
      <c r="J2" s="422"/>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30"/>
      <c r="G3" s="430"/>
      <c r="H3" s="430"/>
      <c r="I3" s="175"/>
      <c r="J3" s="160" t="s">
        <v>15654</v>
      </c>
      <c r="K3" s="44"/>
      <c r="L3" s="133"/>
      <c r="M3" s="124"/>
      <c r="N3" s="124"/>
      <c r="O3" s="125"/>
      <c r="P3" s="138">
        <f>MATCH($D$3,LN,0)</f>
        <v>1</v>
      </c>
    </row>
    <row r="4" spans="1:34" ht="15.75">
      <c r="A4" s="42"/>
      <c r="B4" s="426" t="str">
        <f ca="1">OFFSET(L!$C$1,MATCH("Declaration"&amp;ADDRESS(ROW(),COLUMN(),4),L!$A:$A,0)-1,SL,,)</f>
        <v>The purpose of this document is to collect sourcing information on tin, tantalum, tungsten and gold used in products</v>
      </c>
      <c r="C4" s="426"/>
      <c r="D4" s="426"/>
      <c r="E4" s="426"/>
      <c r="F4" s="426"/>
      <c r="G4" s="426"/>
      <c r="H4" s="426"/>
      <c r="I4" s="431" t="str">
        <f ca="1">OFFSET(L!$C$1,MATCH("Declaration"&amp;ADDRESS(ROW(),COLUMN(),4),L!$A:$A,0)-1,SL,,)</f>
        <v>Link to Terms &amp; Conditions</v>
      </c>
      <c r="J4" s="431"/>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26" t="str">
        <f ca="1">OFFSET(L!$C$1,MATCH("Declaration"&amp;ADDRESS(ROW(),COLUMN(),4),L!$A:$A,0)-1,SL,,)</f>
        <v>Mandatory fields are noted with an asterisk (*).  Consult the instructions tab for guidance on how to answer each question.</v>
      </c>
      <c r="C6" s="426"/>
      <c r="D6" s="426"/>
      <c r="E6" s="426"/>
      <c r="F6" s="426"/>
      <c r="G6" s="426"/>
      <c r="H6" s="426"/>
      <c r="I6" s="426"/>
      <c r="J6" s="426"/>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6.950000000000003" customHeight="1">
      <c r="A7" s="42"/>
      <c r="B7" s="435" t="str">
        <f ca="1">OFFSET(L!$C$1,MATCH("Declaration"&amp;ADDRESS(ROW(),COLUMN(),4),L!$A:$A,0)-1,SL,,)</f>
        <v>Company Information</v>
      </c>
      <c r="C7" s="435"/>
      <c r="D7" s="435"/>
      <c r="E7" s="435"/>
      <c r="F7" s="435"/>
      <c r="G7" s="435"/>
      <c r="H7" s="435"/>
      <c r="I7" s="435"/>
      <c r="J7" s="435"/>
      <c r="K7" s="44"/>
      <c r="L7" s="135"/>
      <c r="M7" s="124"/>
      <c r="N7" s="124"/>
      <c r="O7" s="125"/>
      <c r="P7" s="12"/>
      <c r="Q7" s="12"/>
      <c r="R7" s="12"/>
      <c r="S7" s="12"/>
      <c r="T7" s="12"/>
      <c r="U7" s="12"/>
      <c r="V7" s="12"/>
      <c r="W7" s="12"/>
      <c r="X7" s="12"/>
      <c r="Y7" s="12"/>
      <c r="Z7" s="12"/>
      <c r="AA7" s="12"/>
      <c r="AB7" s="12"/>
      <c r="AC7" s="12"/>
      <c r="AD7" s="12"/>
      <c r="AE7" s="12"/>
      <c r="AF7" s="12"/>
      <c r="AG7" s="12"/>
      <c r="AH7" s="12"/>
    </row>
    <row r="8" spans="1:34" ht="15.75">
      <c r="A8" s="46"/>
      <c r="B8" s="83" t="str">
        <f ca="1">OFFSET(L!$C$1,MATCH("Declaration"&amp;ADDRESS(ROW(),COLUMN(),4),L!$A:$A,0)-1,SL,,)</f>
        <v>Company Name (*):</v>
      </c>
      <c r="C8" s="86"/>
      <c r="D8" s="423" t="s">
        <v>15655</v>
      </c>
      <c r="E8" s="424"/>
      <c r="F8" s="424"/>
      <c r="G8" s="424"/>
      <c r="H8" s="424"/>
      <c r="I8" s="424"/>
      <c r="J8" s="425"/>
      <c r="K8" s="47"/>
      <c r="L8" s="135"/>
      <c r="M8" s="124"/>
      <c r="N8" s="124"/>
      <c r="O8" s="125"/>
      <c r="P8" s="12"/>
      <c r="Q8" s="12"/>
      <c r="R8" s="12"/>
      <c r="S8" s="12"/>
      <c r="T8" s="12"/>
      <c r="U8" s="12"/>
      <c r="V8" s="12"/>
      <c r="W8" s="12"/>
      <c r="X8" s="12"/>
      <c r="Y8" s="12"/>
      <c r="Z8" s="12"/>
      <c r="AA8" s="12"/>
      <c r="AB8" s="12"/>
      <c r="AC8" s="12"/>
      <c r="AD8" s="12"/>
      <c r="AE8" s="12"/>
      <c r="AF8" s="12"/>
      <c r="AG8" s="12"/>
      <c r="AH8" s="12"/>
    </row>
    <row r="9" spans="1:34" ht="15.75">
      <c r="A9" s="46"/>
      <c r="B9" s="83" t="str">
        <f ca="1">OFFSET(L!$C$1,MATCH("Declaration"&amp;ADDRESS(ROW(),COLUMN(),4),L!$A:$A,0)-1,SL,,)</f>
        <v>Declaration Scope or Class (*):</v>
      </c>
      <c r="C9" s="86"/>
      <c r="D9" s="432" t="s">
        <v>494</v>
      </c>
      <c r="E9" s="433"/>
      <c r="F9" s="433"/>
      <c r="G9" s="434"/>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450000000000003" customHeight="1">
      <c r="A10" s="46"/>
      <c r="B10" s="436" t="str">
        <f ca="1">OFFSET(L!$C$1,MATCH("Declaration"&amp;ADDRESS(ROW(),COLUMN(),4)&amp;LEFT($D$9,1),L!$A:$A,0)-1,SL,,)</f>
        <v>Description of Scope:</v>
      </c>
      <c r="C10" s="144"/>
      <c r="D10" s="427"/>
      <c r="E10" s="428"/>
      <c r="F10" s="428"/>
      <c r="G10" s="428"/>
      <c r="H10" s="428"/>
      <c r="I10" s="428"/>
      <c r="J10" s="429"/>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75">
      <c r="A11" s="46"/>
      <c r="B11" s="437"/>
      <c r="C11" s="144"/>
      <c r="D11" s="402" t="str">
        <f ca="1">IF(D9=Q9,OFFSET(L!$C$1,MATCH("Declaration"&amp;ADDRESS(ROW(),COLUMN(),4),L!$A:$A,0)-1,SL,,),"")</f>
        <v/>
      </c>
      <c r="E11" s="403"/>
      <c r="F11" s="403"/>
      <c r="G11" s="403"/>
      <c r="H11" s="403"/>
      <c r="I11" s="403"/>
      <c r="J11" s="404"/>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75">
      <c r="A12" s="46"/>
      <c r="B12" s="48" t="str">
        <f ca="1">OFFSET(L!$C$1,MATCH("Declaration"&amp;ADDRESS(ROW(),COLUMN(),4),L!$A:$A,0)-1,SL,,)</f>
        <v>Company Unique ID:</v>
      </c>
      <c r="C12" s="87"/>
      <c r="D12" s="410"/>
      <c r="E12" s="411"/>
      <c r="F12" s="411"/>
      <c r="G12" s="411"/>
      <c r="H12" s="411"/>
      <c r="I12" s="411"/>
      <c r="J12" s="412"/>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75">
      <c r="A13" s="46"/>
      <c r="B13" s="48" t="str">
        <f ca="1">OFFSET(L!$C$1,MATCH("Declaration"&amp;ADDRESS(ROW(),COLUMN(),4),L!$A:$A,0)-1,SL,,)</f>
        <v>Company Unique ID Authority:</v>
      </c>
      <c r="C13" s="87"/>
      <c r="D13" s="410"/>
      <c r="E13" s="411"/>
      <c r="F13" s="411"/>
      <c r="G13" s="411"/>
      <c r="H13" s="411"/>
      <c r="I13" s="411"/>
      <c r="J13" s="412"/>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75">
      <c r="A14" s="46"/>
      <c r="B14" s="48" t="str">
        <f ca="1">OFFSET(L!$C$1,MATCH("Declaration"&amp;ADDRESS(ROW(),COLUMN(),4),L!$A:$A,0)-1,SL,,)</f>
        <v>Address:</v>
      </c>
      <c r="C14" s="87"/>
      <c r="D14" s="410"/>
      <c r="E14" s="411"/>
      <c r="F14" s="411"/>
      <c r="G14" s="411"/>
      <c r="H14" s="411"/>
      <c r="I14" s="411"/>
      <c r="J14" s="412"/>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75">
      <c r="A15" s="46"/>
      <c r="B15" s="48" t="str">
        <f ca="1">OFFSET(L!$C$1,MATCH("Declaration"&amp;ADDRESS(ROW(),COLUMN(),4),L!$A:$A,0)-1,SL,,)</f>
        <v>Contact Name (*):</v>
      </c>
      <c r="C15" s="87"/>
      <c r="D15" s="410" t="s">
        <v>15656</v>
      </c>
      <c r="E15" s="411"/>
      <c r="F15" s="411"/>
      <c r="G15" s="411"/>
      <c r="H15" s="411"/>
      <c r="I15" s="411"/>
      <c r="J15" s="412"/>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75" customHeight="1">
      <c r="A16" s="46"/>
      <c r="B16" s="48" t="str">
        <f ca="1">OFFSET(L!$C$1,MATCH("Declaration"&amp;ADDRESS(ROW(),COLUMN(),4),L!$A:$A,0)-1,SL,,)</f>
        <v>Email – Contact (*):</v>
      </c>
      <c r="C16" s="87"/>
      <c r="D16" s="438" t="s">
        <v>15657</v>
      </c>
      <c r="E16" s="439"/>
      <c r="F16" s="439"/>
      <c r="G16" s="439"/>
      <c r="H16" s="439"/>
      <c r="I16" s="439"/>
      <c r="J16" s="440"/>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75" customHeight="1">
      <c r="A17" s="46"/>
      <c r="B17" s="48" t="str">
        <f ca="1">OFFSET(L!$C$1,MATCH("Declaration"&amp;ADDRESS(ROW(),COLUMN(),4),L!$A:$A,0)-1,SL,,)</f>
        <v>Phone – Contact (*):</v>
      </c>
      <c r="C17" s="87"/>
      <c r="D17" s="410" t="s">
        <v>15658</v>
      </c>
      <c r="E17" s="411"/>
      <c r="F17" s="411"/>
      <c r="G17" s="411"/>
      <c r="H17" s="411"/>
      <c r="I17" s="411"/>
      <c r="J17" s="412"/>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5">
      <c r="A18" s="46"/>
      <c r="B18" s="48" t="str">
        <f ca="1">OFFSET(L!$C$1,MATCH("Declaration"&amp;ADDRESS(ROW(),COLUMN(),4),L!$A:$A,0)-1,SL,,)</f>
        <v>Authorizer (*):</v>
      </c>
      <c r="C18" s="87"/>
      <c r="D18" s="410" t="s">
        <v>15659</v>
      </c>
      <c r="E18" s="411"/>
      <c r="F18" s="411"/>
      <c r="G18" s="411"/>
      <c r="H18" s="411"/>
      <c r="I18" s="411"/>
      <c r="J18" s="412"/>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
      <c r="A19" s="46"/>
      <c r="B19" s="48" t="str">
        <f ca="1">OFFSET(L!$C$1,MATCH("Declaration"&amp;ADDRESS(ROW(),COLUMN(),4),L!$A:$A,0)-1,SL,,)</f>
        <v>Title - Authorizer:</v>
      </c>
      <c r="C19" s="87"/>
      <c r="D19" s="410"/>
      <c r="E19" s="411"/>
      <c r="F19" s="411"/>
      <c r="G19" s="411"/>
      <c r="H19" s="411"/>
      <c r="I19" s="411"/>
      <c r="J19" s="412"/>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 customHeight="1">
      <c r="A20" s="46"/>
      <c r="B20" s="48" t="str">
        <f ca="1">OFFSET(L!$C$1,MATCH("Declaration"&amp;ADDRESS(ROW(),COLUMN(),4),L!$A:$A,0)-1,SL,,)</f>
        <v>Email - Authorizer (*):</v>
      </c>
      <c r="C20" s="87"/>
      <c r="D20" s="438" t="s">
        <v>15660</v>
      </c>
      <c r="E20" s="439"/>
      <c r="F20" s="439"/>
      <c r="G20" s="439"/>
      <c r="H20" s="439"/>
      <c r="I20" s="439"/>
      <c r="J20" s="440"/>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75">
      <c r="A21" s="46"/>
      <c r="B21" s="48" t="str">
        <f ca="1">OFFSET(L!$C$1,MATCH("Declaration"&amp;ADDRESS(ROW(),COLUMN(),4),L!$A:$A,0)-1,SL,,)</f>
        <v>Phone - Authorizer:</v>
      </c>
      <c r="C21" s="155"/>
      <c r="D21" s="441" t="s">
        <v>15661</v>
      </c>
      <c r="E21" s="442"/>
      <c r="F21" s="442"/>
      <c r="G21" s="442"/>
      <c r="H21" s="442"/>
      <c r="I21" s="442"/>
      <c r="J21" s="443"/>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8">
      <c r="A22" s="46"/>
      <c r="B22" s="48" t="str">
        <f ca="1">OFFSET(L!$C$1,MATCH("Declaration"&amp;ADDRESS(ROW(),COLUMN(),4),L!$A:$A,0)-1,SL,,)</f>
        <v>Effective Date (*):</v>
      </c>
      <c r="C22" s="88"/>
      <c r="D22" s="444">
        <v>44734</v>
      </c>
      <c r="E22" s="445"/>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8">
      <c r="A23" s="49"/>
      <c r="B23" s="89"/>
      <c r="C23" s="20"/>
      <c r="D23" s="413"/>
      <c r="E23" s="413"/>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75">
      <c r="A24" s="50"/>
      <c r="B24" s="446" t="str">
        <f ca="1">OFFSET(L!$C$1,MATCH("Declaration"&amp;ADDRESS(ROW(),COLUMN(),4),L!$A:$A,0)-1,SL,,)</f>
        <v>Answer the following questions 1 - 8 based on the declaration scope indicated above</v>
      </c>
      <c r="C24" s="446"/>
      <c r="D24" s="446"/>
      <c r="E24" s="446"/>
      <c r="F24" s="446"/>
      <c r="G24" s="446"/>
      <c r="H24" s="446"/>
      <c r="I24" s="446"/>
      <c r="J24" s="446"/>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393" t="str">
        <f ca="1">OFFSET(L!$C$1,MATCH("Declaration"&amp;ADDRESS(ROW(),COLUMN(),4),L!$A:$A,0)-1,SL,,)</f>
        <v>Answer</v>
      </c>
      <c r="E25" s="393"/>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5">
      <c r="A26" s="49"/>
      <c r="B26" s="48" t="str">
        <f ca="1">OFFSET(L!$C$1,MATCH("Declaration"&amp;ADDRESS(ROW(),COLUMN(),4),L!$A:$A,0)-1,SL,,)&amp;P26</f>
        <v xml:space="preserve">Tantalum  </v>
      </c>
      <c r="C26" s="43"/>
      <c r="D26" s="386" t="s">
        <v>489</v>
      </c>
      <c r="E26" s="387"/>
      <c r="F26" s="15"/>
      <c r="G26" s="388"/>
      <c r="H26" s="389"/>
      <c r="I26" s="389"/>
      <c r="J26" s="390"/>
      <c r="K26" s="44"/>
      <c r="L26" s="136"/>
      <c r="M26" s="126"/>
      <c r="N26" s="124"/>
      <c r="O26" s="125"/>
      <c r="P26" s="138" t="str">
        <f>IF(D$26="No","","(*)")</f>
        <v/>
      </c>
      <c r="R26" s="12"/>
      <c r="S26" s="12"/>
      <c r="T26" s="12"/>
      <c r="U26" s="12"/>
      <c r="V26" s="12"/>
      <c r="W26" s="12"/>
      <c r="X26" s="12"/>
      <c r="Y26" s="12"/>
      <c r="Z26" s="12"/>
      <c r="AA26" s="12"/>
      <c r="AB26" s="12"/>
      <c r="AC26" s="12"/>
      <c r="AD26" s="12"/>
      <c r="AE26" s="12"/>
      <c r="AF26" s="12"/>
      <c r="AG26" s="12"/>
      <c r="AH26" s="12"/>
    </row>
    <row r="27" spans="1:34" ht="22.5">
      <c r="A27" s="49"/>
      <c r="B27" s="48" t="str">
        <f ca="1">OFFSET(L!$C$1,MATCH("Declaration"&amp;ADDRESS(ROW(),COLUMN(),4),L!$A:$A,0)-1,SL,,)&amp;P27</f>
        <v>Tin  (*)</v>
      </c>
      <c r="C27" s="43"/>
      <c r="D27" s="386" t="s">
        <v>488</v>
      </c>
      <c r="E27" s="387"/>
      <c r="F27" s="15"/>
      <c r="G27" s="388"/>
      <c r="H27" s="389"/>
      <c r="I27" s="389"/>
      <c r="J27" s="390"/>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5">
      <c r="A28" s="49"/>
      <c r="B28" s="48" t="str">
        <f ca="1">OFFSET(L!$C$1,MATCH("Declaration"&amp;ADDRESS(ROW(),COLUMN(),4),L!$A:$A,0)-1,SL,,)&amp;P28</f>
        <v>Gold  (*)</v>
      </c>
      <c r="C28" s="43"/>
      <c r="D28" s="386" t="s">
        <v>488</v>
      </c>
      <c r="E28" s="387"/>
      <c r="F28" s="15"/>
      <c r="G28" s="388"/>
      <c r="H28" s="389"/>
      <c r="I28" s="389"/>
      <c r="J28" s="390"/>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2.5">
      <c r="A29" s="49"/>
      <c r="B29" s="48" t="str">
        <f ca="1">OFFSET(L!$C$1,MATCH("Declaration"&amp;ADDRESS(ROW(),COLUMN(),4),L!$A:$A,0)-1,SL,,)&amp;P29</f>
        <v xml:space="preserve">Tungsten  </v>
      </c>
      <c r="C29" s="43"/>
      <c r="D29" s="386" t="s">
        <v>489</v>
      </c>
      <c r="E29" s="387"/>
      <c r="F29" s="15"/>
      <c r="G29" s="388"/>
      <c r="H29" s="389"/>
      <c r="I29" s="389"/>
      <c r="J29" s="390"/>
      <c r="K29" s="44"/>
      <c r="L29" s="136"/>
      <c r="M29" s="124"/>
      <c r="N29" s="124"/>
      <c r="O29" s="124"/>
      <c r="P29" s="138" t="str">
        <f>IF(D$29="No","","(*)")</f>
        <v/>
      </c>
      <c r="R29" s="12"/>
      <c r="S29" s="12"/>
      <c r="T29" s="12"/>
      <c r="U29" s="12"/>
      <c r="V29" s="12"/>
      <c r="W29" s="12"/>
      <c r="X29" s="12"/>
      <c r="Y29" s="12"/>
      <c r="Z29" s="12"/>
      <c r="AA29" s="12"/>
      <c r="AB29" s="12"/>
      <c r="AC29" s="12"/>
      <c r="AD29" s="12"/>
      <c r="AE29" s="12"/>
      <c r="AF29" s="12"/>
      <c r="AG29" s="12"/>
      <c r="AH29" s="12"/>
    </row>
    <row r="30" spans="1:34" ht="18">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 (*)</v>
      </c>
      <c r="C31" s="13"/>
      <c r="D31" s="395" t="str">
        <f ca="1">D25</f>
        <v>Answer</v>
      </c>
      <c r="E31" s="395"/>
      <c r="F31" s="21"/>
      <c r="G31" s="52" t="str">
        <f ca="1">G25</f>
        <v>Comments</v>
      </c>
      <c r="H31" s="52"/>
      <c r="I31" s="52"/>
      <c r="J31" s="93"/>
      <c r="K31" s="44"/>
      <c r="L31" s="130" t="s">
        <v>1243</v>
      </c>
      <c r="M31" s="124"/>
      <c r="N31" s="124"/>
      <c r="O31" s="125"/>
      <c r="P31" s="53">
        <f>COUNTIF(D$26:D$29,"No")</f>
        <v>2</v>
      </c>
      <c r="Q31" s="53" t="str">
        <f>IF(P31=4,""," (*)")</f>
        <v xml:space="preserve"> (*)</v>
      </c>
      <c r="R31" s="12"/>
      <c r="S31" s="12"/>
      <c r="T31" s="12"/>
      <c r="U31" s="12"/>
      <c r="V31" s="12"/>
      <c r="W31" s="12"/>
      <c r="X31" s="12"/>
      <c r="Y31" s="12"/>
      <c r="Z31" s="12"/>
      <c r="AA31" s="12"/>
      <c r="AB31" s="12"/>
      <c r="AC31" s="12"/>
      <c r="AD31" s="12"/>
      <c r="AE31" s="12"/>
      <c r="AF31" s="12"/>
      <c r="AG31" s="12"/>
      <c r="AH31" s="12"/>
    </row>
    <row r="32" spans="1:34" ht="22.5">
      <c r="A32" s="49"/>
      <c r="B32" s="48" t="str">
        <f ca="1">B26</f>
        <v xml:space="preserve">Tantalum  </v>
      </c>
      <c r="C32" s="13"/>
      <c r="D32" s="405"/>
      <c r="E32" s="406"/>
      <c r="F32" s="55"/>
      <c r="G32" s="388"/>
      <c r="H32" s="389"/>
      <c r="I32" s="389"/>
      <c r="J32" s="390"/>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5">
      <c r="A33" s="49"/>
      <c r="B33" s="48" t="str">
        <f ca="1">B27</f>
        <v>Tin  (*)</v>
      </c>
      <c r="C33" s="13"/>
      <c r="D33" s="386" t="s">
        <v>488</v>
      </c>
      <c r="E33" s="387"/>
      <c r="F33" s="55"/>
      <c r="G33" s="388"/>
      <c r="H33" s="389"/>
      <c r="I33" s="389"/>
      <c r="J33" s="390"/>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5">
      <c r="A34" s="49"/>
      <c r="B34" s="48" t="str">
        <f ca="1">B28</f>
        <v>Gold  (*)</v>
      </c>
      <c r="C34" s="13"/>
      <c r="D34" s="386" t="s">
        <v>488</v>
      </c>
      <c r="E34" s="387"/>
      <c r="F34" s="55"/>
      <c r="G34" s="388"/>
      <c r="H34" s="389"/>
      <c r="I34" s="389"/>
      <c r="J34" s="390"/>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5">
      <c r="A35" s="49"/>
      <c r="B35" s="48" t="str">
        <f ca="1">B29</f>
        <v xml:space="preserve">Tungsten  </v>
      </c>
      <c r="C35" s="13"/>
      <c r="D35" s="386"/>
      <c r="E35" s="387"/>
      <c r="F35" s="55"/>
      <c r="G35" s="388"/>
      <c r="H35" s="389"/>
      <c r="I35" s="389"/>
      <c r="J35" s="390"/>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8">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 (*)</v>
      </c>
      <c r="C37" s="13"/>
      <c r="D37" s="395" t="str">
        <f ca="1">D25</f>
        <v>Answer</v>
      </c>
      <c r="E37" s="395"/>
      <c r="F37" s="21"/>
      <c r="G37" s="52" t="str">
        <f ca="1">G25</f>
        <v>Comments</v>
      </c>
      <c r="H37" s="409"/>
      <c r="I37" s="409"/>
      <c r="J37" s="409"/>
      <c r="K37" s="44"/>
      <c r="L37" s="130" t="s">
        <v>1243</v>
      </c>
      <c r="M37" s="124"/>
      <c r="N37" s="124"/>
      <c r="O37" s="125"/>
      <c r="P37" s="53">
        <f>COUNTIF(D$26:D$29,"No")+COUNTIF(D$32:D$35,"No")</f>
        <v>2</v>
      </c>
      <c r="Q37" s="53" t="str">
        <f>IF(P37&gt;3,""," (*)")</f>
        <v xml:space="preserve"> (*)</v>
      </c>
      <c r="R37" s="12"/>
      <c r="S37" s="12"/>
      <c r="T37" s="12"/>
      <c r="U37" s="12"/>
      <c r="V37" s="12"/>
      <c r="W37" s="12"/>
      <c r="X37" s="12"/>
      <c r="Y37" s="12"/>
      <c r="Z37" s="12"/>
      <c r="AA37" s="12"/>
      <c r="AB37" s="12"/>
      <c r="AC37" s="12"/>
      <c r="AD37" s="12"/>
      <c r="AE37" s="12"/>
      <c r="AF37" s="12"/>
      <c r="AG37" s="12"/>
      <c r="AH37" s="12"/>
    </row>
    <row r="38" spans="1:34" ht="22.5">
      <c r="A38" s="49"/>
      <c r="B38" s="48" t="str">
        <f ca="1">OFFSET(L!$C$1,MATCH("Declaration"&amp;ADDRESS(ROW(),COLUMN(),4),L!$A:$A,0)-1,SL,,)&amp;P38</f>
        <v xml:space="preserve">Tantalum  </v>
      </c>
      <c r="C38" s="13"/>
      <c r="D38" s="386"/>
      <c r="E38" s="387"/>
      <c r="F38" s="55"/>
      <c r="G38" s="388"/>
      <c r="H38" s="389"/>
      <c r="I38" s="389"/>
      <c r="J38" s="390"/>
      <c r="K38" s="44"/>
      <c r="L38" s="136"/>
      <c r="M38" s="126"/>
      <c r="N38" s="124"/>
      <c r="O38" s="125"/>
      <c r="P38" s="138" t="str">
        <f>IF((OR(D$26="No",D$32="No")),"","(*)")</f>
        <v/>
      </c>
      <c r="Q38" s="12"/>
      <c r="R38" s="12"/>
      <c r="S38" s="12"/>
      <c r="T38" s="12"/>
      <c r="U38" s="12"/>
      <c r="V38" s="12"/>
      <c r="W38" s="12"/>
      <c r="X38" s="12"/>
      <c r="Y38" s="12"/>
      <c r="Z38" s="12"/>
      <c r="AA38" s="12"/>
      <c r="AB38" s="12"/>
      <c r="AC38" s="12"/>
      <c r="AD38" s="12"/>
      <c r="AE38" s="12"/>
      <c r="AF38" s="12"/>
      <c r="AG38" s="12"/>
    </row>
    <row r="39" spans="1:34" ht="22.5">
      <c r="A39" s="49"/>
      <c r="B39" s="48" t="str">
        <f ca="1">OFFSET(L!$C$1,MATCH("Declaration"&amp;ADDRESS(ROW(),COLUMN(),4),L!$A:$A,0)-1,SL,,)&amp;P39</f>
        <v>Tin  (*)</v>
      </c>
      <c r="C39" s="13"/>
      <c r="D39" s="386" t="s">
        <v>489</v>
      </c>
      <c r="E39" s="387"/>
      <c r="F39" s="55"/>
      <c r="G39" s="388"/>
      <c r="H39" s="389"/>
      <c r="I39" s="389"/>
      <c r="J39" s="390"/>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5">
      <c r="A40" s="49"/>
      <c r="B40" s="48" t="str">
        <f ca="1">OFFSET(L!$C$1,MATCH("Declaration"&amp;ADDRESS(ROW(),COLUMN(),4),L!$A:$A,0)-1,SL,,)&amp;P40</f>
        <v>Gold  (*)</v>
      </c>
      <c r="C40" s="13"/>
      <c r="D40" s="386" t="s">
        <v>489</v>
      </c>
      <c r="E40" s="387"/>
      <c r="F40" s="55"/>
      <c r="G40" s="388"/>
      <c r="H40" s="389"/>
      <c r="I40" s="389"/>
      <c r="J40" s="390"/>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2.5">
      <c r="A41" s="49"/>
      <c r="B41" s="48" t="str">
        <f ca="1">OFFSET(L!$C$1,MATCH("Declaration"&amp;ADDRESS(ROW(),COLUMN(),4),L!$A:$A,0)-1,SL,,)&amp;P41</f>
        <v xml:space="preserve">Tungsten  </v>
      </c>
      <c r="C41" s="13"/>
      <c r="D41" s="386"/>
      <c r="E41" s="387"/>
      <c r="F41" s="55"/>
      <c r="G41" s="388"/>
      <c r="H41" s="389"/>
      <c r="I41" s="389"/>
      <c r="J41" s="390"/>
      <c r="K41" s="44"/>
      <c r="L41" s="136"/>
      <c r="M41" s="124"/>
      <c r="N41" s="124"/>
      <c r="O41" s="125"/>
      <c r="P41" s="138" t="str">
        <f>IF((OR(D$29="No",D$35="No")),"","(*)")</f>
        <v/>
      </c>
      <c r="Q41" s="12"/>
      <c r="R41" s="12"/>
      <c r="S41" s="12"/>
      <c r="T41" s="12"/>
      <c r="U41" s="12"/>
      <c r="V41" s="12"/>
      <c r="W41" s="12"/>
      <c r="X41" s="12"/>
      <c r="Y41" s="12"/>
      <c r="Z41" s="12"/>
      <c r="AA41" s="12"/>
      <c r="AB41" s="12"/>
      <c r="AC41" s="12"/>
      <c r="AD41" s="12"/>
      <c r="AE41" s="12"/>
      <c r="AF41" s="12"/>
      <c r="AG41" s="12"/>
    </row>
    <row r="42" spans="1:34" ht="18">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 (*)</v>
      </c>
      <c r="C43" s="13"/>
      <c r="D43" s="395" t="str">
        <f ca="1">D25</f>
        <v>Answer</v>
      </c>
      <c r="E43" s="395"/>
      <c r="F43" s="21"/>
      <c r="G43" s="52" t="str">
        <f ca="1">G25</f>
        <v>Comments</v>
      </c>
      <c r="H43" s="52"/>
      <c r="I43" s="52"/>
      <c r="J43" s="93"/>
      <c r="K43" s="44"/>
      <c r="L43" s="130"/>
      <c r="M43" s="124"/>
      <c r="N43" s="124"/>
      <c r="O43" s="125"/>
      <c r="P43" s="53">
        <f>COUNTIF(D$26:D$29,"No")+COUNTIF(D$32:D$35,"No")</f>
        <v>2</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 xml:space="preserve">Tantalum  </v>
      </c>
      <c r="C44" s="13"/>
      <c r="D44" s="386"/>
      <c r="E44" s="387"/>
      <c r="F44" s="55"/>
      <c r="G44" s="388"/>
      <c r="H44" s="389"/>
      <c r="I44" s="389"/>
      <c r="J44" s="390"/>
      <c r="K44" s="44"/>
      <c r="L44" s="130"/>
      <c r="M44" s="124"/>
      <c r="N44" s="124"/>
      <c r="O44" s="125"/>
      <c r="P44" s="138"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Tin  (*)</v>
      </c>
      <c r="C45" s="13"/>
      <c r="D45" s="386" t="s">
        <v>489</v>
      </c>
      <c r="E45" s="387"/>
      <c r="F45" s="55"/>
      <c r="G45" s="388"/>
      <c r="H45" s="389"/>
      <c r="I45" s="389"/>
      <c r="J45" s="390"/>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Gold  (*)</v>
      </c>
      <c r="C46" s="13"/>
      <c r="D46" s="386" t="s">
        <v>489</v>
      </c>
      <c r="E46" s="387"/>
      <c r="F46" s="55"/>
      <c r="G46" s="388"/>
      <c r="H46" s="389"/>
      <c r="I46" s="389"/>
      <c r="J46" s="390"/>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 xml:space="preserve">Tungsten  </v>
      </c>
      <c r="C47" s="13"/>
      <c r="D47" s="386"/>
      <c r="E47" s="387"/>
      <c r="F47" s="55"/>
      <c r="G47" s="388"/>
      <c r="H47" s="389"/>
      <c r="I47" s="389"/>
      <c r="J47" s="390"/>
      <c r="K47" s="44"/>
      <c r="L47" s="130"/>
      <c r="M47" s="124"/>
      <c r="N47" s="124"/>
      <c r="O47" s="125"/>
      <c r="P47" s="138"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Does 100 percent of the 3TG (necessary to the functionality or production of your products) originate from recycled or scrap sources?  (*)</v>
      </c>
      <c r="C49" s="13"/>
      <c r="D49" s="395" t="str">
        <f ca="1">D25</f>
        <v>Answer</v>
      </c>
      <c r="E49" s="395"/>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5">
      <c r="A50" s="49"/>
      <c r="B50" s="48" t="str">
        <f ca="1">B38</f>
        <v xml:space="preserve">Tantalum  </v>
      </c>
      <c r="C50" s="13"/>
      <c r="D50" s="386"/>
      <c r="E50" s="387"/>
      <c r="F50" s="55"/>
      <c r="G50" s="388"/>
      <c r="H50" s="389"/>
      <c r="I50" s="389"/>
      <c r="J50" s="390"/>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5">
      <c r="A51" s="49"/>
      <c r="B51" s="48" t="str">
        <f ca="1">B39</f>
        <v>Tin  (*)</v>
      </c>
      <c r="C51" s="13"/>
      <c r="D51" s="386" t="s">
        <v>489</v>
      </c>
      <c r="E51" s="387"/>
      <c r="F51" s="55"/>
      <c r="G51" s="388"/>
      <c r="H51" s="389"/>
      <c r="I51" s="389"/>
      <c r="J51" s="390"/>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5">
      <c r="A52" s="49"/>
      <c r="B52" s="48" t="str">
        <f ca="1">B40</f>
        <v>Gold  (*)</v>
      </c>
      <c r="C52" s="13"/>
      <c r="D52" s="386" t="s">
        <v>489</v>
      </c>
      <c r="E52" s="387"/>
      <c r="F52" s="55"/>
      <c r="G52" s="388"/>
      <c r="H52" s="389"/>
      <c r="I52" s="389"/>
      <c r="J52" s="390"/>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5">
      <c r="A53" s="49"/>
      <c r="B53" s="48" t="str">
        <f ca="1">B41</f>
        <v xml:space="preserve">Tungsten  </v>
      </c>
      <c r="C53" s="13"/>
      <c r="D53" s="386"/>
      <c r="E53" s="387"/>
      <c r="F53" s="55"/>
      <c r="G53" s="388"/>
      <c r="H53" s="389"/>
      <c r="I53" s="389"/>
      <c r="J53" s="390"/>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8">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2" t="str">
        <f ca="1">OFFSET(L!$C$1,MATCH("Declaration"&amp;ADDRESS(ROW(),COLUMN(),4),L!$A:$A,0)-1,SL,,)&amp;Q$37</f>
        <v>6) What percentage of relevant suppliers have provided a response to your supply chain survey?  (*)</v>
      </c>
      <c r="C55" s="13"/>
      <c r="D55" s="395" t="str">
        <f ca="1">D25</f>
        <v>Answer</v>
      </c>
      <c r="E55" s="395"/>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5">
      <c r="A56" s="49"/>
      <c r="B56" s="48" t="str">
        <f ca="1">B38</f>
        <v xml:space="preserve">Tantalum  </v>
      </c>
      <c r="C56" s="43"/>
      <c r="D56" s="407"/>
      <c r="E56" s="408"/>
      <c r="F56" s="55"/>
      <c r="G56" s="388"/>
      <c r="H56" s="389"/>
      <c r="I56" s="389"/>
      <c r="J56" s="390"/>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5">
      <c r="A57" s="49"/>
      <c r="B57" s="48" t="str">
        <f ca="1">B39</f>
        <v>Tin  (*)</v>
      </c>
      <c r="C57" s="43"/>
      <c r="D57" s="407">
        <v>1</v>
      </c>
      <c r="E57" s="408"/>
      <c r="F57" s="55"/>
      <c r="G57" s="388"/>
      <c r="H57" s="389"/>
      <c r="I57" s="389"/>
      <c r="J57" s="390"/>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5">
      <c r="A58" s="49"/>
      <c r="B58" s="48" t="str">
        <f ca="1">B40</f>
        <v>Gold  (*)</v>
      </c>
      <c r="C58" s="43"/>
      <c r="D58" s="407">
        <v>1</v>
      </c>
      <c r="E58" s="408"/>
      <c r="F58" s="55"/>
      <c r="G58" s="388"/>
      <c r="H58" s="389"/>
      <c r="I58" s="389"/>
      <c r="J58" s="390"/>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5">
      <c r="A59" s="49"/>
      <c r="B59" s="48" t="str">
        <f ca="1">B41</f>
        <v xml:space="preserve">Tungsten  </v>
      </c>
      <c r="C59" s="43"/>
      <c r="D59" s="407"/>
      <c r="E59" s="408"/>
      <c r="F59" s="55"/>
      <c r="G59" s="388"/>
      <c r="H59" s="389"/>
      <c r="I59" s="389"/>
      <c r="J59" s="390"/>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7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2" t="str">
        <f ca="1">OFFSET(L!$C$1,MATCH("Declaration"&amp;ADDRESS(ROW(),COLUMN(),4),L!$A:$A,0)-1,SL,,)&amp;Q$37</f>
        <v>7) Have you identified all of the smelters supplying the 3TG to your supply chain?  (*)</v>
      </c>
      <c r="C61" s="13"/>
      <c r="D61" s="395" t="str">
        <f ca="1">D25</f>
        <v>Answer</v>
      </c>
      <c r="E61" s="395"/>
      <c r="F61" s="21"/>
      <c r="G61" s="52" t="str">
        <f ca="1">G25</f>
        <v>Comments</v>
      </c>
      <c r="H61" s="392"/>
      <c r="I61" s="392"/>
      <c r="J61" s="392"/>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5">
      <c r="A62" s="49"/>
      <c r="B62" s="48" t="str">
        <f ca="1">B38</f>
        <v xml:space="preserve">Tantalum  </v>
      </c>
      <c r="C62" s="13"/>
      <c r="D62" s="405"/>
      <c r="E62" s="406"/>
      <c r="F62" s="55"/>
      <c r="G62" s="388"/>
      <c r="H62" s="389"/>
      <c r="I62" s="389"/>
      <c r="J62" s="390"/>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5">
      <c r="A63" s="49"/>
      <c r="B63" s="48" t="str">
        <f ca="1">B39</f>
        <v>Tin  (*)</v>
      </c>
      <c r="C63" s="13"/>
      <c r="D63" s="386" t="s">
        <v>488</v>
      </c>
      <c r="E63" s="387"/>
      <c r="F63" s="55"/>
      <c r="G63" s="388"/>
      <c r="H63" s="389"/>
      <c r="I63" s="389"/>
      <c r="J63" s="390"/>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5">
      <c r="A64" s="49"/>
      <c r="B64" s="48" t="str">
        <f ca="1">B40</f>
        <v>Gold  (*)</v>
      </c>
      <c r="C64" s="13"/>
      <c r="D64" s="386" t="s">
        <v>488</v>
      </c>
      <c r="E64" s="387"/>
      <c r="F64" s="55"/>
      <c r="G64" s="388"/>
      <c r="H64" s="389"/>
      <c r="I64" s="389"/>
      <c r="J64" s="390"/>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5">
      <c r="A65" s="49"/>
      <c r="B65" s="48" t="str">
        <f ca="1">B41</f>
        <v xml:space="preserve">Tungsten  </v>
      </c>
      <c r="C65" s="13"/>
      <c r="D65" s="386"/>
      <c r="E65" s="387"/>
      <c r="F65" s="55"/>
      <c r="G65" s="388"/>
      <c r="H65" s="389"/>
      <c r="I65" s="389"/>
      <c r="J65" s="390"/>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7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Has all applicable smelter information received by your company been reported in this declaration?  (*)</v>
      </c>
      <c r="C67" s="13"/>
      <c r="D67" s="395" t="str">
        <f ca="1">D25</f>
        <v>Answer</v>
      </c>
      <c r="E67" s="395"/>
      <c r="F67" s="21"/>
      <c r="G67" s="52" t="str">
        <f ca="1">G25</f>
        <v>Comments</v>
      </c>
      <c r="H67" s="392" t="str">
        <f>IF(Q75="(*)","Click here to enter smelter names","")</f>
        <v/>
      </c>
      <c r="I67" s="392"/>
      <c r="J67" s="392"/>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5">
      <c r="A68" s="49"/>
      <c r="B68" s="48" t="str">
        <f ca="1">B38</f>
        <v xml:space="preserve">Tantalum  </v>
      </c>
      <c r="C68" s="43"/>
      <c r="D68" s="386"/>
      <c r="E68" s="387"/>
      <c r="F68" s="56"/>
      <c r="G68" s="388"/>
      <c r="H68" s="389"/>
      <c r="I68" s="389"/>
      <c r="J68" s="390"/>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5">
      <c r="A69" s="49"/>
      <c r="B69" s="48" t="str">
        <f ca="1">B39</f>
        <v>Tin  (*)</v>
      </c>
      <c r="C69" s="43"/>
      <c r="D69" s="386" t="s">
        <v>488</v>
      </c>
      <c r="E69" s="387"/>
      <c r="F69" s="56"/>
      <c r="G69" s="388"/>
      <c r="H69" s="389"/>
      <c r="I69" s="389"/>
      <c r="J69" s="390"/>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5">
      <c r="A70" s="49"/>
      <c r="B70" s="48" t="str">
        <f ca="1">B40</f>
        <v>Gold  (*)</v>
      </c>
      <c r="C70" s="43"/>
      <c r="D70" s="386" t="s">
        <v>488</v>
      </c>
      <c r="E70" s="387"/>
      <c r="F70" s="56"/>
      <c r="G70" s="388"/>
      <c r="H70" s="389"/>
      <c r="I70" s="389"/>
      <c r="J70" s="390"/>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5">
      <c r="A71" s="46"/>
      <c r="B71" s="48" t="str">
        <f ca="1">B41</f>
        <v xml:space="preserve">Tungsten  </v>
      </c>
      <c r="C71" s="57"/>
      <c r="D71" s="386"/>
      <c r="E71" s="387"/>
      <c r="F71" s="58"/>
      <c r="G71" s="388"/>
      <c r="H71" s="389"/>
      <c r="I71" s="389"/>
      <c r="J71" s="390"/>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391" t="str">
        <f ca="1">OFFSET(L!$C$1,MATCH("Declaration"&amp;ADDRESS(ROW(),COLUMN(),4),L!$A:$A,0)-1,SL,,)</f>
        <v>Answer the Following Questions at a Company Level</v>
      </c>
      <c r="C73" s="391"/>
      <c r="D73" s="391"/>
      <c r="E73" s="391"/>
      <c r="F73" s="391"/>
      <c r="G73" s="391"/>
      <c r="H73" s="391"/>
      <c r="I73" s="391"/>
      <c r="J73" s="391"/>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75">
      <c r="A74" s="59"/>
      <c r="B74" s="60" t="str">
        <f ca="1">OFFSET(L!$C$1,MATCH("Declaration"&amp;ADDRESS(ROW(),COLUMN(),4),L!$A:$A,0)-1,SL,,)</f>
        <v>Question</v>
      </c>
      <c r="C74" s="91"/>
      <c r="D74" s="393" t="str">
        <f ca="1">D25</f>
        <v>Answer</v>
      </c>
      <c r="E74" s="393"/>
      <c r="F74" s="61"/>
      <c r="G74" s="393" t="str">
        <f ca="1">G25</f>
        <v>Comments</v>
      </c>
      <c r="H74" s="393" t="e">
        <f>HLOOKUP(SL,LT,$O74,0)</f>
        <v>#NAME?</v>
      </c>
      <c r="I74" s="393"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 (*)</v>
      </c>
      <c r="C75" s="65"/>
      <c r="D75" s="386" t="s">
        <v>488</v>
      </c>
      <c r="E75" s="387"/>
      <c r="F75" s="65"/>
      <c r="G75" s="388"/>
      <c r="H75" s="389"/>
      <c r="I75" s="389"/>
      <c r="J75" s="390"/>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75">
      <c r="A76" s="49"/>
      <c r="B76" s="66"/>
      <c r="C76" s="15"/>
      <c r="D76" s="1"/>
      <c r="E76" s="1"/>
      <c r="F76" s="15"/>
      <c r="G76" s="394"/>
      <c r="H76" s="394"/>
      <c r="I76" s="394"/>
      <c r="J76" s="394"/>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 (*)</v>
      </c>
      <c r="C77" s="65"/>
      <c r="D77" s="386" t="s">
        <v>489</v>
      </c>
      <c r="E77" s="387"/>
      <c r="F77" s="65"/>
      <c r="G77" s="414"/>
      <c r="H77" s="415"/>
      <c r="I77" s="415"/>
      <c r="J77" s="416"/>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7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86" t="s">
        <v>489</v>
      </c>
      <c r="E79" s="387"/>
      <c r="F79" s="65"/>
      <c r="G79" s="388"/>
      <c r="H79" s="389"/>
      <c r="I79" s="389"/>
      <c r="J79" s="390"/>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7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86" t="s">
        <v>488</v>
      </c>
      <c r="E81" s="387"/>
      <c r="F81" s="65"/>
      <c r="G81" s="388"/>
      <c r="H81" s="389"/>
      <c r="I81" s="389"/>
      <c r="J81" s="390"/>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7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86" t="s">
        <v>15082</v>
      </c>
      <c r="E83" s="387"/>
      <c r="F83" s="65"/>
      <c r="G83" s="388"/>
      <c r="H83" s="389"/>
      <c r="I83" s="389"/>
      <c r="J83" s="390"/>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399" t="s">
        <v>488</v>
      </c>
      <c r="E85" s="400"/>
      <c r="F85" s="65"/>
      <c r="G85" s="388"/>
      <c r="H85" s="389"/>
      <c r="I85" s="389"/>
      <c r="J85" s="390"/>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75">
      <c r="A86" s="49"/>
      <c r="B86" s="69"/>
      <c r="C86" s="15"/>
      <c r="D86" s="1"/>
      <c r="E86" s="1"/>
      <c r="F86" s="16"/>
      <c r="G86" s="394"/>
      <c r="H86" s="394"/>
      <c r="I86" s="394"/>
      <c r="J86" s="394"/>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 (*)</v>
      </c>
      <c r="C87" s="65"/>
      <c r="D87" s="386" t="s">
        <v>488</v>
      </c>
      <c r="E87" s="387"/>
      <c r="F87" s="65"/>
      <c r="G87" s="388"/>
      <c r="H87" s="389"/>
      <c r="I87" s="389"/>
      <c r="J87" s="390"/>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75">
      <c r="A88" s="49"/>
      <c r="B88" s="66"/>
      <c r="C88" s="15"/>
      <c r="D88" s="1"/>
      <c r="E88" s="1"/>
      <c r="F88" s="16"/>
      <c r="G88" s="401"/>
      <c r="H88" s="401"/>
      <c r="I88" s="401"/>
      <c r="J88" s="401"/>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 (*)</v>
      </c>
      <c r="C89" s="65"/>
      <c r="D89" s="386" t="s">
        <v>489</v>
      </c>
      <c r="E89" s="387"/>
      <c r="F89" s="65"/>
      <c r="G89" s="388"/>
      <c r="H89" s="389"/>
      <c r="I89" s="389"/>
      <c r="J89" s="390"/>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398" t="str">
        <f>IF(OR($D$8="",$I$3=""),"","Click here to check required fields completion")</f>
        <v/>
      </c>
      <c r="C90" s="398"/>
      <c r="D90" s="398"/>
      <c r="E90" s="398"/>
      <c r="F90" s="398"/>
      <c r="G90" s="398"/>
      <c r="H90" s="398"/>
      <c r="I90" s="398"/>
      <c r="J90" s="398"/>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75" thickBot="1">
      <c r="A91" s="396" t="str">
        <f ca="1">OFFSET(L!$C$1,MATCH("General"&amp;"Cpy",L!$A:$A,0)-1,SL,,)</f>
        <v>© 2022 Responsible Minerals Initiative. All rights reserved.</v>
      </c>
      <c r="B91" s="397"/>
      <c r="C91" s="397"/>
      <c r="D91" s="397"/>
      <c r="E91" s="397"/>
      <c r="F91" s="397"/>
      <c r="G91" s="397"/>
      <c r="H91" s="397"/>
      <c r="I91" s="397"/>
      <c r="J91" s="397"/>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7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75" hidden="1">
      <c r="B98" s="64" t="s">
        <v>490</v>
      </c>
    </row>
    <row r="99" spans="2:2" ht="15.75" hidden="1">
      <c r="B99" s="214">
        <v>1</v>
      </c>
    </row>
    <row r="100" spans="2:2" ht="15.75" hidden="1">
      <c r="B100" s="279" t="s">
        <v>2504</v>
      </c>
    </row>
    <row r="101" spans="2:2" ht="15.75" hidden="1">
      <c r="B101" s="279" t="s">
        <v>2505</v>
      </c>
    </row>
    <row r="102" spans="2:2" ht="15.75" hidden="1">
      <c r="B102" s="279" t="s">
        <v>2506</v>
      </c>
    </row>
    <row r="103" spans="2:2" ht="15.75" hidden="1">
      <c r="B103" s="279" t="s">
        <v>2507</v>
      </c>
    </row>
    <row r="104" spans="2:2" ht="15.75" hidden="1">
      <c r="B104" s="279" t="s">
        <v>491</v>
      </c>
    </row>
    <row r="105" spans="2:2" ht="15.75" hidden="1">
      <c r="B105" s="279" t="s">
        <v>15082</v>
      </c>
    </row>
    <row r="106" spans="2:2" ht="15.75" hidden="1">
      <c r="B106" s="279" t="s">
        <v>12473</v>
      </c>
    </row>
    <row r="107" spans="2:2" ht="15.75" hidden="1">
      <c r="B107" s="279" t="s">
        <v>489</v>
      </c>
    </row>
    <row r="108" spans="2:2" ht="15.75" hidden="1">
      <c r="B108" s="279" t="s">
        <v>14064</v>
      </c>
    </row>
    <row r="109" spans="2:2" ht="15.75" hidden="1">
      <c r="B109" s="279" t="s">
        <v>14066</v>
      </c>
    </row>
    <row r="110" spans="2:2" ht="15.75" hidden="1">
      <c r="B110" s="279" t="s">
        <v>14067</v>
      </c>
    </row>
    <row r="111" spans="2:2" ht="15.7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75:E75 D77:E77 D79:E79 D81:E81 D85:E85 D87:E87 D89:E89 D83">
    <cfRule type="expression" dxfId="99" priority="69" stopIfTrue="1">
      <formula>AND(OR($D$26="No",AND($D$26="Yes",$D$32="No")),OR($D$27="No",AND($D$27="Yes",$D$33="No")),OR($D$28="No",AND($D$28="Yes",$D$34="No")),OR($D$29="No",AND($D$29="Yes",$D$35="No")))</formula>
    </cfRule>
    <cfRule type="expression" dxfId="98" priority="70" stopIfTrue="1">
      <formula>IF(D75="",TRUE)</formula>
    </cfRule>
  </conditionalFormatting>
  <conditionalFormatting sqref="G77:J77">
    <cfRule type="expression" dxfId="97" priority="41" stopIfTrue="1">
      <formula>IF(AND($D$77="Yes",$G$77=""),TRUE)</formula>
    </cfRule>
  </conditionalFormatting>
  <conditionalFormatting sqref="D26:E26">
    <cfRule type="expression" dxfId="96" priority="121" stopIfTrue="1">
      <formula>IF($D$26="",TRUE)</formula>
    </cfRule>
  </conditionalFormatting>
  <conditionalFormatting sqref="D27:E27">
    <cfRule type="expression" dxfId="95" priority="128" stopIfTrue="1">
      <formula>IF($D$27="",TRUE)</formula>
    </cfRule>
  </conditionalFormatting>
  <conditionalFormatting sqref="D28:E28">
    <cfRule type="expression" dxfId="94" priority="129" stopIfTrue="1">
      <formula>IF($D$28="",TRUE)</formula>
    </cfRule>
  </conditionalFormatting>
  <conditionalFormatting sqref="D29:E29">
    <cfRule type="expression" dxfId="93" priority="130" stopIfTrue="1">
      <formula>IF($D$29="",TRUE)</formula>
    </cfRule>
  </conditionalFormatting>
  <conditionalFormatting sqref="D8:J8">
    <cfRule type="expression" dxfId="92" priority="135" stopIfTrue="1">
      <formula>IF($D$8="",TRUE)</formula>
    </cfRule>
  </conditionalFormatting>
  <conditionalFormatting sqref="D9:G9">
    <cfRule type="expression" dxfId="91" priority="136" stopIfTrue="1">
      <formula>IF($D$9="",TRUE)</formula>
    </cfRule>
  </conditionalFormatting>
  <conditionalFormatting sqref="D22:E22">
    <cfRule type="expression" dxfId="87" priority="143" stopIfTrue="1">
      <formula>IF($D$22="",TRUE)</formula>
    </cfRule>
  </conditionalFormatting>
  <conditionalFormatting sqref="D10:J10">
    <cfRule type="expression" dxfId="86" priority="40" stopIfTrue="1">
      <formula>IF($D$9=$Q$9,TRUE)</formula>
    </cfRule>
    <cfRule type="expression" dxfId="85" priority="150" stopIfTrue="1">
      <formula>IF(AND($D$10="",$D$9=$R$9),TRUE)</formula>
    </cfRule>
  </conditionalFormatting>
  <conditionalFormatting sqref="D34:E34 D40:E40 D52:E52 D58:E58 D64:E64 D70:E70">
    <cfRule type="expression" dxfId="84" priority="33" stopIfTrue="1">
      <formula>$P$28=""</formula>
    </cfRule>
  </conditionalFormatting>
  <conditionalFormatting sqref="D35:E35 D41:E41 D53:E53 D59:E59 D65:E65 D71:E71">
    <cfRule type="expression" dxfId="83" priority="148" stopIfTrue="1">
      <formula>$P$29=""</formula>
    </cfRule>
  </conditionalFormatting>
  <conditionalFormatting sqref="D32:E32">
    <cfRule type="expression" dxfId="82" priority="126" stopIfTrue="1">
      <formula>$P$26=""</formula>
    </cfRule>
  </conditionalFormatting>
  <conditionalFormatting sqref="D32:E32">
    <cfRule type="expression" dxfId="81" priority="39" stopIfTrue="1">
      <formula>IF(AND(OR($D$26="Yes",$D$26=""),$D$32=""),1,0)</formula>
    </cfRule>
  </conditionalFormatting>
  <conditionalFormatting sqref="D38 D50 D56 D62 D68">
    <cfRule type="expression" dxfId="80" priority="35" stopIfTrue="1">
      <formula>$P$32=""</formula>
    </cfRule>
  </conditionalFormatting>
  <conditionalFormatting sqref="D39:E39 D51 D57 D63 D69">
    <cfRule type="expression" dxfId="79" priority="34" stopIfTrue="1">
      <formula>$P$33=""</formula>
    </cfRule>
  </conditionalFormatting>
  <conditionalFormatting sqref="D40 D52 D58 D64 D70">
    <cfRule type="expression" dxfId="78" priority="24" stopIfTrue="1">
      <formula>$P$34=""</formula>
    </cfRule>
    <cfRule type="expression" dxfId="77" priority="146" stopIfTrue="1">
      <formula>IF(AND(OR($D$28="Yes",$D$28=""),D40=""),1,0)</formula>
    </cfRule>
  </conditionalFormatting>
  <conditionalFormatting sqref="D41 D53 D59 D65 D71">
    <cfRule type="expression" dxfId="76" priority="32" stopIfTrue="1">
      <formula>$P$35=""</formula>
    </cfRule>
  </conditionalFormatting>
  <conditionalFormatting sqref="D38:E38 D50:E50 D56:E56 D62:E62 D68:E68">
    <cfRule type="expression" dxfId="75" priority="37" stopIfTrue="1">
      <formula>$P$26=""</formula>
    </cfRule>
    <cfRule type="expression" dxfId="74" priority="38" stopIfTrue="1">
      <formula>IF(AND(OR($D$26="Yes",$D$26=""),D38=""),1,0)</formula>
    </cfRule>
  </conditionalFormatting>
  <conditionalFormatting sqref="G85:J85">
    <cfRule type="expression" dxfId="73" priority="31" stopIfTrue="1">
      <formula>IF(AND($D$85="Yes, using other format (describe)",$G$85=""),TRUE)</formula>
    </cfRule>
  </conditionalFormatting>
  <conditionalFormatting sqref="D39:E39 D51:E51 D57:E57 D63:E63 D69:E69">
    <cfRule type="expression" dxfId="72" priority="144" stopIfTrue="1">
      <formula>$P$39=""</formula>
    </cfRule>
    <cfRule type="expression" dxfId="71" priority="145" stopIfTrue="1">
      <formula>IF(AND(OR($D$27="Yes",$D$27=""),D39=""),1,0)</formula>
    </cfRule>
  </conditionalFormatting>
  <conditionalFormatting sqref="D33:E33">
    <cfRule type="expression" dxfId="70" priority="26" stopIfTrue="1">
      <formula>IF(AND(OR($D$27="Yes",$D$27=""),$D$33=""),1,0)</formula>
    </cfRule>
    <cfRule type="expression" dxfId="69" priority="27" stopIfTrue="1">
      <formula>$P$27=""</formula>
    </cfRule>
  </conditionalFormatting>
  <conditionalFormatting sqref="D34:E34">
    <cfRule type="expression" dxfId="68" priority="147" stopIfTrue="1">
      <formula>IF(AND(OR($D$28="Yes",$D$28=""),$D$34=""),1,0)</formula>
    </cfRule>
  </conditionalFormatting>
  <conditionalFormatting sqref="D41:E41 D53:E53 D59:E59 D65:E65 D71:E71">
    <cfRule type="expression" dxfId="67" priority="149" stopIfTrue="1">
      <formula>IF(AND(OR($D$29="Yes",$D$29=""),D41=""),1,0)</formula>
    </cfRule>
  </conditionalFormatting>
  <conditionalFormatting sqref="D35:E35">
    <cfRule type="expression" dxfId="66" priority="23" stopIfTrue="1">
      <formula>IF(AND(OR($D$29="Yes",$D$29=""),$D$35=""),1,0)</formula>
    </cfRule>
  </conditionalFormatting>
  <conditionalFormatting sqref="D46:E46">
    <cfRule type="expression" dxfId="64" priority="9" stopIfTrue="1">
      <formula>$P$28=""</formula>
    </cfRule>
  </conditionalFormatting>
  <conditionalFormatting sqref="D47:E47">
    <cfRule type="expression" dxfId="63" priority="17" stopIfTrue="1">
      <formula>$P$29=""</formula>
    </cfRule>
  </conditionalFormatting>
  <conditionalFormatting sqref="D44">
    <cfRule type="expression" dxfId="62" priority="11" stopIfTrue="1">
      <formula>$P$32=""</formula>
    </cfRule>
  </conditionalFormatting>
  <conditionalFormatting sqref="D45">
    <cfRule type="expression" dxfId="61" priority="10" stopIfTrue="1">
      <formula>$P$33=""</formula>
    </cfRule>
  </conditionalFormatting>
  <conditionalFormatting sqref="D46">
    <cfRule type="expression" dxfId="60" priority="7" stopIfTrue="1">
      <formula>$P$34=""</formula>
    </cfRule>
    <cfRule type="expression" dxfId="59" priority="16" stopIfTrue="1">
      <formula>IF(AND(OR($D$28="Yes",$D$28=""),D46=""),1,0)</formula>
    </cfRule>
  </conditionalFormatting>
  <conditionalFormatting sqref="D47">
    <cfRule type="expression" dxfId="58" priority="8" stopIfTrue="1">
      <formula>$P$35=""</formula>
    </cfRule>
  </conditionalFormatting>
  <conditionalFormatting sqref="D44:E44">
    <cfRule type="expression" dxfId="57" priority="12" stopIfTrue="1">
      <formula>$P$26=""</formula>
    </cfRule>
    <cfRule type="expression" dxfId="56" priority="13" stopIfTrue="1">
      <formula>IF(AND(OR($D$26="Yes",$D$26=""),D44=""),1,0)</formula>
    </cfRule>
  </conditionalFormatting>
  <conditionalFormatting sqref="D45:E45">
    <cfRule type="expression" dxfId="55" priority="14" stopIfTrue="1">
      <formula>$P$39=""</formula>
    </cfRule>
    <cfRule type="expression" dxfId="54" priority="15" stopIfTrue="1">
      <formula>IF(AND(OR($D$27="Yes",$D$27=""),D45=""),1,0)</formula>
    </cfRule>
  </conditionalFormatting>
  <conditionalFormatting sqref="D47:E47">
    <cfRule type="expression" dxfId="53" priority="18" stopIfTrue="1">
      <formula>IF(AND(OR($D$29="Yes",$D$29=""),D47=""),1,0)</formula>
    </cfRule>
  </conditionalFormatting>
  <conditionalFormatting sqref="D15:J15">
    <cfRule type="expression" dxfId="9" priority="2" stopIfTrue="1">
      <formula>IF($D$15="",TRUE)</formula>
    </cfRule>
  </conditionalFormatting>
  <conditionalFormatting sqref="D16:J16">
    <cfRule type="expression" dxfId="7" priority="3" stopIfTrue="1">
      <formula>IF($D$16="",TRUE)</formula>
    </cfRule>
  </conditionalFormatting>
  <conditionalFormatting sqref="D17:J17">
    <cfRule type="expression" dxfId="5" priority="4" stopIfTrue="1">
      <formula>IF($D$17="",TRUE)</formula>
    </cfRule>
  </conditionalFormatting>
  <conditionalFormatting sqref="D18:J18">
    <cfRule type="expression" dxfId="3" priority="5" stopIfTrue="1">
      <formula>IF($D$18="",TRUE)</formula>
    </cfRule>
  </conditionalFormatting>
  <conditionalFormatting sqref="D20:J20">
    <cfRule type="expression" dxfId="1" priority="1" stopIfTrue="1">
      <formula>IF($D$20="",TRUE)</formula>
    </cfRule>
  </conditionalFormatting>
  <dataValidations count="9">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showInputMessage="1" errorTitle="Blank Field" error="Please enter your contact name." sqref="D15:J15"/>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8"/>
  <sheetViews>
    <sheetView showGridLines="0" showZeros="0" tabSelected="1" topLeftCell="G1" zoomScaleNormal="100" zoomScalePageLayoutView="55" workbookViewId="0">
      <selection activeCell="D19" sqref="D19"/>
    </sheetView>
  </sheetViews>
  <sheetFormatPr baseColWidth="10" defaultColWidth="8.875" defaultRowHeight="12.75"/>
  <cols>
    <col min="1" max="1" width="13.625" style="264" customWidth="1"/>
    <col min="2" max="2" width="13.375" style="269" customWidth="1"/>
    <col min="3" max="3" width="40.625" style="269" customWidth="1"/>
    <col min="4" max="4" width="30.625" style="269" customWidth="1"/>
    <col min="5" max="5" width="20.875" style="269" customWidth="1"/>
    <col min="6" max="7" width="13.875" style="269" customWidth="1"/>
    <col min="8" max="8" width="25.125" style="269" customWidth="1"/>
    <col min="9" max="9" width="24.125" style="269" customWidth="1"/>
    <col min="10" max="10" width="18.375" style="269" customWidth="1"/>
    <col min="11" max="11" width="27.375" style="269" customWidth="1"/>
    <col min="12" max="12" width="20.625" style="269" customWidth="1"/>
    <col min="13" max="13" width="35.125" style="269" customWidth="1"/>
    <col min="14" max="14" width="42.125" style="269" customWidth="1"/>
    <col min="15" max="15" width="32.125" style="269" customWidth="1"/>
    <col min="16" max="16" width="22.875" style="269" customWidth="1"/>
    <col min="17" max="17" width="43.625" style="269" customWidth="1"/>
    <col min="18" max="18" width="35.875" style="269" hidden="1" customWidth="1"/>
    <col min="19" max="20" width="17.875" style="269" hidden="1" customWidth="1"/>
    <col min="21" max="21" width="8.875" style="268" hidden="1" customWidth="1"/>
    <col min="22" max="22" width="6.125" style="268" hidden="1" customWidth="1"/>
    <col min="23" max="23" width="8.625" style="268" hidden="1" customWidth="1"/>
    <col min="24" max="24" width="8.875" style="268" hidden="1" customWidth="1"/>
    <col min="25" max="26" width="4.375" style="268" hidden="1" customWidth="1"/>
    <col min="27" max="27" width="4.375" style="269" hidden="1" customWidth="1"/>
    <col min="28" max="28" width="7.875" style="269" hidden="1" customWidth="1"/>
    <col min="29" max="33" width="4.375" style="269" hidden="1" customWidth="1"/>
    <col min="34" max="34" width="14.625" style="269" hidden="1" customWidth="1"/>
    <col min="35" max="39" width="8.875" style="269" customWidth="1"/>
    <col min="40" max="16384" width="8.875" style="269"/>
  </cols>
  <sheetData>
    <row r="1" spans="1:34" s="256" customFormat="1" ht="15.95"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47" t="str">
        <f ca="1">OFFSET(L!$C$1,MATCH("Smelter List"&amp;ADDRESS(ROW(),COLUMN(),4),L!$A:$A,0)-1,SL,,)</f>
        <v>Link to "RMAP Conformant Smelter List"</v>
      </c>
      <c r="K2" s="448"/>
      <c r="L2" s="448"/>
      <c r="M2" s="448"/>
      <c r="N2" s="448"/>
      <c r="O2" s="448"/>
      <c r="P2" s="224"/>
      <c r="Q2" s="225"/>
      <c r="R2" s="226"/>
      <c r="S2" s="226"/>
      <c r="T2" s="226"/>
      <c r="U2" s="254"/>
      <c r="V2" s="254"/>
      <c r="W2" s="255"/>
      <c r="X2" s="254"/>
      <c r="Y2" s="254"/>
      <c r="Z2" s="254"/>
      <c r="AH2" s="167" t="s">
        <v>488</v>
      </c>
    </row>
    <row r="3" spans="1:34" s="256" customFormat="1" ht="173.45" customHeight="1">
      <c r="A3" s="195"/>
      <c r="B3" s="44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9"/>
      <c r="D3" s="449"/>
      <c r="E3" s="449"/>
      <c r="F3" s="257"/>
      <c r="G3" s="450" t="str">
        <f ca="1">OFFSET(L!$C$1,MATCH("General"&amp;"Cpy",L!$A:$A,0)-1,SL,,)</f>
        <v>© 2022 Responsible Minerals Initiative. All rights reserved.</v>
      </c>
      <c r="H3" s="450"/>
      <c r="I3" s="451"/>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78.75">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20.100000000000001" customHeight="1">
      <c r="A5" s="316"/>
      <c r="B5" s="208" t="s">
        <v>1130</v>
      </c>
      <c r="C5" s="212" t="s">
        <v>1224</v>
      </c>
      <c r="D5" s="270"/>
      <c r="E5" s="208" t="str">
        <f ca="1">IF(ISERROR($V5),"",OFFSET('Smelter Look-up'!$D$4,$V5-4,0)&amp;"")</f>
        <v>GERMANY</v>
      </c>
      <c r="F5" s="208" t="str">
        <f ca="1">IF(ISERROR($V5),"",OFFSET('Smelter Look-up'!$E$4,$V5-4,0))</f>
        <v>CID000113</v>
      </c>
      <c r="G5" s="208" t="str">
        <f ca="1">IF(C5=$X$4,IF(ISERROR($V5),"Enter smelter details","RMI"),IF(ISERROR($V5),"",OFFSET('Smelter Look-up'!$F$4,$V5-4,0)))</f>
        <v>RMI</v>
      </c>
      <c r="H5" s="209">
        <f ca="1">IF(ISERROR($V5),"",OFFSET('Smelter Look-up'!$G$4,$V5-4,0))</f>
        <v>0</v>
      </c>
      <c r="I5" s="210" t="str">
        <f ca="1">IF(ISERROR($V5),"",OFFSET('Smelter Look-up'!$H$4,$V5-4,0))</f>
        <v>Hamburg</v>
      </c>
      <c r="J5" s="210" t="str">
        <f ca="1">IF(ISERROR($V5),"",OFFSET('Smelter Look-up'!$I$4,$V5-4,0))</f>
        <v>Hamburg</v>
      </c>
      <c r="K5" s="260"/>
      <c r="L5" s="260"/>
      <c r="M5" s="260"/>
      <c r="N5" s="260"/>
      <c r="O5" s="260"/>
      <c r="P5" s="211"/>
      <c r="Q5" s="261"/>
      <c r="R5" s="208" t="str">
        <f ca="1">IF(ISERROR($V5),"",OFFSET('Smelter Look-up'!$C$4,$V5-4,0)&amp;"")</f>
        <v>Aurubis AG</v>
      </c>
      <c r="S5" s="215" t="str">
        <f t="shared" ref="S5" ca="1" si="0">IF(B5="","",IF(ISERROR(MATCH($E5,CL,0)),"Unknown",INDIRECT("'C'!$A$"&amp;MATCH($E5,CL,0)+1)))</f>
        <v>DE</v>
      </c>
      <c r="T5" s="215" t="str">
        <f ca="1">IF(B5="","",IF(ISERROR(MATCH($J5,SorP!$B$1:$B$6230,0)),"",INDIRECT("'SorP'!$A$"&amp;MATCH($J5,SorP!$B$1:$B$6230,0))))</f>
        <v>DE-HH</v>
      </c>
      <c r="U5" s="231"/>
      <c r="V5" s="262">
        <f>IF(C5="",NA(),IF(OR(C5="Smelter not listed",C5="Smelter not yet identified"),MATCH($B5&amp;$D5,'Smelter Look-up'!$J:$J,0),MATCH($B5&amp;$C5,'Smelter Look-up'!$J:$J,0)))</f>
        <v>37</v>
      </c>
      <c r="W5" s="263"/>
      <c r="X5" s="263">
        <f t="shared" ref="X5" ca="1" si="1">IF(AND(C5="Smelter not listed",OR(LEN(D5)=0,LEN(E5)=0)),1,0)</f>
        <v>0</v>
      </c>
      <c r="Y5" s="263"/>
      <c r="Z5" s="263"/>
      <c r="AB5" s="265" t="str">
        <f t="shared" ref="AB5" si="2">B5&amp;C5</f>
        <v>GoldAurubis AG</v>
      </c>
    </row>
    <row r="6" spans="1:34" s="264" customFormat="1" ht="20.100000000000001" customHeight="1">
      <c r="A6" s="316"/>
      <c r="B6" s="208" t="s">
        <v>1131</v>
      </c>
      <c r="C6" s="212" t="s">
        <v>13012</v>
      </c>
      <c r="D6" s="270"/>
      <c r="E6" s="208" t="str">
        <f ca="1">IF(ISERROR($V6),"",OFFSET('Smelter Look-up'!$D$4,$V6-4,0)&amp;"")</f>
        <v>BELGIUM</v>
      </c>
      <c r="F6" s="208" t="str">
        <f ca="1">IF(ISERROR($V6),"",OFFSET('Smelter Look-up'!$E$4,$V6-4,0))</f>
        <v>CID002773</v>
      </c>
      <c r="G6" s="208" t="str">
        <f ca="1">IF(C6=$X$4,IF(ISERROR($V6),"Enter smelter details","RMI"),IF(ISERROR($V6),"",OFFSET('Smelter Look-up'!$F$4,$V6-4,0)))</f>
        <v>RMI</v>
      </c>
      <c r="H6" s="209">
        <f ca="1">IF(ISERROR($V6),"",OFFSET('Smelter Look-up'!$G$4,$V6-4,0))</f>
        <v>0</v>
      </c>
      <c r="I6" s="210" t="str">
        <f ca="1">IF(ISERROR($V6),"",OFFSET('Smelter Look-up'!$H$4,$V6-4,0))</f>
        <v>Beerse</v>
      </c>
      <c r="J6" s="210" t="str">
        <f ca="1">IF(ISERROR($V6),"",OFFSET('Smelter Look-up'!$I$4,$V6-4,0))</f>
        <v>Antwerpen</v>
      </c>
      <c r="K6" s="260"/>
      <c r="L6" s="260"/>
      <c r="M6" s="260"/>
      <c r="N6" s="260"/>
      <c r="O6" s="260"/>
      <c r="P6" s="211"/>
      <c r="Q6" s="261"/>
      <c r="R6" s="208" t="str">
        <f ca="1">IF(ISERROR($V6),"",OFFSET('Smelter Look-up'!$C$4,$V6-4,0)&amp;"")</f>
        <v>Metallo Belgium N.V.</v>
      </c>
      <c r="S6" s="215" t="str">
        <f t="shared" ref="S6:S37" ca="1" si="3">IF(B6="","",IF(ISERROR(MATCH($E6,CL,0)),"Unknown",INDIRECT("'C'!$A$"&amp;MATCH($E6,CL,0)+1)))</f>
        <v>BE</v>
      </c>
      <c r="T6" s="215" t="str">
        <f ca="1">IF(B6="","",IF(ISERROR(MATCH($J6,SorP!$B$1:$B$6230,0)),"",INDIRECT("'SorP'!$A$"&amp;MATCH($J6,SorP!$B$1:$B$6230,0))))</f>
        <v>BE-VAN</v>
      </c>
      <c r="U6" s="231"/>
      <c r="V6" s="262">
        <f>IF(C6="",NA(),IF(OR(C6="Smelter not listed",C6="Smelter not yet identified"),MATCH($B6&amp;$D6,'Smelter Look-up'!$J:$J,0),MATCH($B6&amp;$C6,'Smelter Look-up'!$J:$J,0)))</f>
        <v>462</v>
      </c>
      <c r="W6" s="263"/>
      <c r="X6" s="263">
        <f t="shared" ref="X6:X37" ca="1" si="4">IF(AND(C6="Smelter not listed",OR(LEN(D6)=0,LEN(E6)=0)),1,0)</f>
        <v>0</v>
      </c>
      <c r="Y6" s="263"/>
      <c r="Z6" s="263"/>
      <c r="AB6" s="265" t="str">
        <f t="shared" ref="AB6:AB37" si="5">B6&amp;C6</f>
        <v>TinMetallo Belgium N.V.</v>
      </c>
    </row>
    <row r="7" spans="1:34" s="264" customFormat="1" ht="20.100000000000001" customHeight="1">
      <c r="A7" s="316"/>
      <c r="B7" s="208" t="s">
        <v>1131</v>
      </c>
      <c r="C7" s="212" t="s">
        <v>13885</v>
      </c>
      <c r="D7" s="270"/>
      <c r="E7" s="208" t="str">
        <f ca="1">IF(ISERROR($V7),"",OFFSET('Smelter Look-up'!$D$4,$V7-4,0)&amp;"")</f>
        <v>BOLIVIA (PLURINATIONAL STATE OF)</v>
      </c>
      <c r="F7" s="208" t="str">
        <f ca="1">IF(ISERROR($V7),"",OFFSET('Smelter Look-up'!$E$4,$V7-4,0))</f>
        <v>CID001337</v>
      </c>
      <c r="G7" s="208" t="str">
        <f ca="1">IF(C7=$X$4,IF(ISERROR($V7),"Enter smelter details","RMI"),IF(ISERROR($V7),"",OFFSET('Smelter Look-up'!$F$4,$V7-4,0)))</f>
        <v>RMI</v>
      </c>
      <c r="H7" s="209">
        <f ca="1">IF(ISERROR($V7),"",OFFSET('Smelter Look-up'!$G$4,$V7-4,0))</f>
        <v>0</v>
      </c>
      <c r="I7" s="210" t="str">
        <f ca="1">IF(ISERROR($V7),"",OFFSET('Smelter Look-up'!$H$4,$V7-4,0))</f>
        <v>Oruro</v>
      </c>
      <c r="J7" s="210" t="str">
        <f ca="1">IF(ISERROR($V7),"",OFFSET('Smelter Look-up'!$I$4,$V7-4,0))</f>
        <v>Oruro</v>
      </c>
      <c r="K7" s="260"/>
      <c r="L7" s="260"/>
      <c r="M7" s="260"/>
      <c r="N7" s="260"/>
      <c r="O7" s="260"/>
      <c r="P7" s="211"/>
      <c r="Q7" s="261"/>
      <c r="R7" s="208" t="str">
        <f ca="1">IF(ISERROR($V7),"",OFFSET('Smelter Look-up'!$C$4,$V7-4,0)&amp;"")</f>
        <v>Operaciones Metalurgicas S.A.</v>
      </c>
      <c r="S7" s="215" t="str">
        <f t="shared" ca="1" si="3"/>
        <v>BO</v>
      </c>
      <c r="T7" s="215" t="str">
        <f ca="1">IF(B7="","",IF(ISERROR(MATCH($J7,SorP!$B$1:$B$6230,0)),"",INDIRECT("'SorP'!$A$"&amp;MATCH($J7,SorP!$B$1:$B$6230,0))))</f>
        <v>BO-O</v>
      </c>
      <c r="U7" s="231"/>
      <c r="V7" s="262">
        <f>IF(C7="",NA(),IF(OR(C7="Smelter not listed",C7="Smelter not yet identified"),MATCH($B7&amp;$D7,'Smelter Look-up'!$J:$J,0),MATCH($B7&amp;$C7,'Smelter Look-up'!$J:$J,0)))</f>
        <v>479</v>
      </c>
      <c r="W7" s="263"/>
      <c r="X7" s="263">
        <f t="shared" ca="1" si="4"/>
        <v>0</v>
      </c>
      <c r="Y7" s="263"/>
      <c r="Z7" s="263"/>
      <c r="AB7" s="265" t="str">
        <f t="shared" si="5"/>
        <v>TinOperaciones Metalurgicas S.A.</v>
      </c>
    </row>
    <row r="8" spans="1:34" s="264" customFormat="1" ht="20.100000000000001" customHeight="1">
      <c r="A8" s="316"/>
      <c r="B8" s="208" t="s">
        <v>1131</v>
      </c>
      <c r="C8" s="212" t="s">
        <v>2556</v>
      </c>
      <c r="D8" s="270"/>
      <c r="E8" s="208" t="str">
        <f ca="1">IF(ISERROR($V8),"",OFFSET('Smelter Look-up'!$D$4,$V8-4,0)&amp;"")</f>
        <v>BRAZIL</v>
      </c>
      <c r="F8" s="208" t="str">
        <f ca="1">IF(ISERROR($V8),"",OFFSET('Smelter Look-up'!$E$4,$V8-4,0))</f>
        <v>CID002036</v>
      </c>
      <c r="G8" s="208" t="str">
        <f ca="1">IF(C8=$X$4,IF(ISERROR($V8),"Enter smelter details","RMI"),IF(ISERROR($V8),"",OFFSET('Smelter Look-up'!$F$4,$V8-4,0)))</f>
        <v>RMI</v>
      </c>
      <c r="H8" s="209">
        <f ca="1">IF(ISERROR($V8),"",OFFSET('Smelter Look-up'!$G$4,$V8-4,0))</f>
        <v>0</v>
      </c>
      <c r="I8" s="210" t="str">
        <f ca="1">IF(ISERROR($V8),"",OFFSET('Smelter Look-up'!$H$4,$V8-4,0))</f>
        <v>Ariquemes</v>
      </c>
      <c r="J8" s="210" t="str">
        <f ca="1">IF(ISERROR($V8),"",OFFSET('Smelter Look-up'!$I$4,$V8-4,0))</f>
        <v>Rondônia</v>
      </c>
      <c r="K8" s="260"/>
      <c r="L8" s="260"/>
      <c r="M8" s="260"/>
      <c r="N8" s="260"/>
      <c r="O8" s="260"/>
      <c r="P8" s="211"/>
      <c r="Q8" s="261"/>
      <c r="R8" s="208" t="str">
        <f ca="1">IF(ISERROR($V8),"",OFFSET('Smelter Look-up'!$C$4,$V8-4,0)&amp;"")</f>
        <v>White Solder Metalurgia e Mineracao Ltda.</v>
      </c>
      <c r="S8" s="215" t="str">
        <f t="shared" ca="1" si="3"/>
        <v>BR</v>
      </c>
      <c r="T8" s="215" t="str">
        <f ca="1">IF(B8="","",IF(ISERROR(MATCH($J8,SorP!$B$1:$B$6230,0)),"",INDIRECT("'SorP'!$A$"&amp;MATCH($J8,SorP!$B$1:$B$6230,0))))</f>
        <v>BR-RO</v>
      </c>
      <c r="U8" s="231"/>
      <c r="V8" s="262">
        <f>IF(C8="",NA(),IF(OR(C8="Smelter not listed",C8="Smelter not yet identified"),MATCH($B8&amp;$D8,'Smelter Look-up'!$J:$J,0),MATCH($B8&amp;$C8,'Smelter Look-up'!$J:$J,0)))</f>
        <v>532</v>
      </c>
      <c r="W8" s="263"/>
      <c r="X8" s="263">
        <f t="shared" ca="1" si="4"/>
        <v>0</v>
      </c>
      <c r="Y8" s="263"/>
      <c r="Z8" s="263"/>
      <c r="AB8" s="265" t="str">
        <f t="shared" si="5"/>
        <v>TinWhite Solder Metalurgia e Mineracao Ltda.</v>
      </c>
    </row>
    <row r="9" spans="1:34" s="264" customFormat="1" ht="20.100000000000001" customHeight="1">
      <c r="A9" s="316"/>
      <c r="B9" s="208" t="s">
        <v>1131</v>
      </c>
      <c r="C9" s="212" t="s">
        <v>13882</v>
      </c>
      <c r="D9" s="270"/>
      <c r="E9" s="208" t="str">
        <f ca="1">IF(ISERROR($V9),"",OFFSET('Smelter Look-up'!$D$4,$V9-4,0)&amp;"")</f>
        <v>INDONESIA</v>
      </c>
      <c r="F9" s="208" t="str">
        <f ca="1">IF(ISERROR($V9),"",OFFSET('Smelter Look-up'!$E$4,$V9-4,0))</f>
        <v>CID001477</v>
      </c>
      <c r="G9" s="208" t="str">
        <f ca="1">IF(C9=$X$4,IF(ISERROR($V9),"Enter smelter details","RMI"),IF(ISERROR($V9),"",OFFSET('Smelter Look-up'!$F$4,$V9-4,0)))</f>
        <v>RMI</v>
      </c>
      <c r="H9" s="209">
        <f ca="1">IF(ISERROR($V9),"",OFFSET('Smelter Look-up'!$G$4,$V9-4,0))</f>
        <v>0</v>
      </c>
      <c r="I9" s="210" t="str">
        <f ca="1">IF(ISERROR($V9),"",OFFSET('Smelter Look-up'!$H$4,$V9-4,0))</f>
        <v>Kundur</v>
      </c>
      <c r="J9" s="210" t="str">
        <f ca="1">IF(ISERROR($V9),"",OFFSET('Smelter Look-up'!$I$4,$V9-4,0))</f>
        <v>Riau</v>
      </c>
      <c r="K9" s="260"/>
      <c r="L9" s="260"/>
      <c r="M9" s="260"/>
      <c r="N9" s="260"/>
      <c r="O9" s="260"/>
      <c r="P9" s="211"/>
      <c r="Q9" s="261"/>
      <c r="R9" s="208" t="str">
        <f ca="1">IF(ISERROR($V9),"",OFFSET('Smelter Look-up'!$C$4,$V9-4,0)&amp;"")</f>
        <v>PT Timah Tbk Kundur</v>
      </c>
      <c r="S9" s="215" t="str">
        <f t="shared" ca="1" si="3"/>
        <v>ID</v>
      </c>
      <c r="T9" s="215" t="str">
        <f ca="1">IF(B9="","",IF(ISERROR(MATCH($J9,SorP!$B$1:$B$6230,0)),"",INDIRECT("'SorP'!$A$"&amp;MATCH($J9,SorP!$B$1:$B$6230,0))))</f>
        <v>ID-RI</v>
      </c>
      <c r="U9" s="231"/>
      <c r="V9" s="262">
        <f>IF(C9="",NA(),IF(OR(C9="Smelter not listed",C9="Smelter not yet identified"),MATCH($B9&amp;$D9,'Smelter Look-up'!$J:$J,0),MATCH($B9&amp;$C9,'Smelter Look-up'!$J:$J,0)))</f>
        <v>508</v>
      </c>
      <c r="W9" s="263"/>
      <c r="X9" s="263">
        <f t="shared" ca="1" si="4"/>
        <v>0</v>
      </c>
      <c r="Y9" s="263"/>
      <c r="Z9" s="263"/>
      <c r="AB9" s="265" t="str">
        <f t="shared" si="5"/>
        <v>TinPT Timah Tbk Kundur</v>
      </c>
    </row>
    <row r="10" spans="1:34" s="264" customFormat="1" ht="20.100000000000001" customHeight="1">
      <c r="A10" s="316"/>
      <c r="B10" s="208" t="s">
        <v>1131</v>
      </c>
      <c r="C10" s="212" t="s">
        <v>13881</v>
      </c>
      <c r="D10" s="270"/>
      <c r="E10" s="208" t="str">
        <f ca="1">IF(ISERROR($V10),"",OFFSET('Smelter Look-up'!$D$4,$V10-4,0)&amp;"")</f>
        <v>INDONESIA</v>
      </c>
      <c r="F10" s="208" t="str">
        <f ca="1">IF(ISERROR($V10),"",OFFSET('Smelter Look-up'!$E$4,$V10-4,0))</f>
        <v>CID001482</v>
      </c>
      <c r="G10" s="208" t="str">
        <f ca="1">IF(C10=$X$4,IF(ISERROR($V10),"Enter smelter details","RMI"),IF(ISERROR($V10),"",OFFSET('Smelter Look-up'!$F$4,$V10-4,0)))</f>
        <v>RMI</v>
      </c>
      <c r="H10" s="209">
        <f ca="1">IF(ISERROR($V10),"",OFFSET('Smelter Look-up'!$G$4,$V10-4,0))</f>
        <v>0</v>
      </c>
      <c r="I10" s="210" t="str">
        <f ca="1">IF(ISERROR($V10),"",OFFSET('Smelter Look-up'!$H$4,$V10-4,0))</f>
        <v>Mentok</v>
      </c>
      <c r="J10" s="210" t="str">
        <f ca="1">IF(ISERROR($V10),"",OFFSET('Smelter Look-up'!$I$4,$V10-4,0))</f>
        <v>Kepulauan Bangka Belitung</v>
      </c>
      <c r="K10" s="260"/>
      <c r="L10" s="260"/>
      <c r="M10" s="260"/>
      <c r="N10" s="260"/>
      <c r="O10" s="260"/>
      <c r="P10" s="211"/>
      <c r="Q10" s="261"/>
      <c r="R10" s="208" t="str">
        <f ca="1">IF(ISERROR($V10),"",OFFSET('Smelter Look-up'!$C$4,$V10-4,0)&amp;"")</f>
        <v>PT Timah Tbk Mentok</v>
      </c>
      <c r="S10" s="215" t="str">
        <f t="shared" ca="1" si="3"/>
        <v>ID</v>
      </c>
      <c r="T10" s="215" t="str">
        <f ca="1">IF(B10="","",IF(ISERROR(MATCH($J10,SorP!$B$1:$B$6230,0)),"",INDIRECT("'SorP'!$A$"&amp;MATCH($J10,SorP!$B$1:$B$6230,0))))</f>
        <v>ID-BB</v>
      </c>
      <c r="U10" s="231"/>
      <c r="V10" s="262">
        <f>IF(C10="",NA(),IF(OR(C10="Smelter not listed",C10="Smelter not yet identified"),MATCH($B10&amp;$D10,'Smelter Look-up'!$J:$J,0),MATCH($B10&amp;$C10,'Smelter Look-up'!$J:$J,0)))</f>
        <v>509</v>
      </c>
      <c r="W10" s="263"/>
      <c r="X10" s="263">
        <f t="shared" ca="1" si="4"/>
        <v>0</v>
      </c>
      <c r="Y10" s="263"/>
      <c r="Z10" s="263"/>
      <c r="AB10" s="265" t="str">
        <f t="shared" si="5"/>
        <v>TinPT Timah Tbk Mentok</v>
      </c>
    </row>
    <row r="11" spans="1:34" s="264" customFormat="1" ht="20.100000000000001" customHeight="1">
      <c r="A11" s="316"/>
      <c r="B11" s="208" t="s">
        <v>1131</v>
      </c>
      <c r="C11" s="212" t="s">
        <v>1034</v>
      </c>
      <c r="D11" s="270"/>
      <c r="E11" s="208" t="str">
        <f ca="1">IF(ISERROR($V11),"",OFFSET('Smelter Look-up'!$D$4,$V11-4,0)&amp;"")</f>
        <v>PERU</v>
      </c>
      <c r="F11" s="208" t="str">
        <f ca="1">IF(ISERROR($V11),"",OFFSET('Smelter Look-up'!$E$4,$V11-4,0))</f>
        <v>CID001182</v>
      </c>
      <c r="G11" s="208" t="str">
        <f ca="1">IF(C11=$X$4,IF(ISERROR($V11),"Enter smelter details","RMI"),IF(ISERROR($V11),"",OFFSET('Smelter Look-up'!$F$4,$V11-4,0)))</f>
        <v>RMI</v>
      </c>
      <c r="H11" s="209">
        <f ca="1">IF(ISERROR($V11),"",OFFSET('Smelter Look-up'!$G$4,$V11-4,0))</f>
        <v>0</v>
      </c>
      <c r="I11" s="210" t="str">
        <f ca="1">IF(ISERROR($V11),"",OFFSET('Smelter Look-up'!$H$4,$V11-4,0))</f>
        <v>Paracas</v>
      </c>
      <c r="J11" s="210" t="str">
        <f ca="1">IF(ISERROR($V11),"",OFFSET('Smelter Look-up'!$I$4,$V11-4,0))</f>
        <v>Ika</v>
      </c>
      <c r="K11" s="260"/>
      <c r="L11" s="260"/>
      <c r="M11" s="260"/>
      <c r="N11" s="260"/>
      <c r="O11" s="260"/>
      <c r="P11" s="211"/>
      <c r="Q11" s="261"/>
      <c r="R11" s="208" t="str">
        <f ca="1">IF(ISERROR($V11),"",OFFSET('Smelter Look-up'!$C$4,$V11-4,0)&amp;"")</f>
        <v>Minsur</v>
      </c>
      <c r="S11" s="215" t="str">
        <f t="shared" ca="1" si="3"/>
        <v>PE</v>
      </c>
      <c r="T11" s="215" t="str">
        <f ca="1">IF(B11="","",IF(ISERROR(MATCH($J11,SorP!$B$1:$B$6230,0)),"",INDIRECT("'SorP'!$A$"&amp;MATCH($J11,SorP!$B$1:$B$6230,0))))</f>
        <v>PE-ICA</v>
      </c>
      <c r="U11" s="231"/>
      <c r="V11" s="262">
        <f>IF(C11="",NA(),IF(OR(C11="Smelter not listed",C11="Smelter not yet identified"),MATCH($B11&amp;$D11,'Smelter Look-up'!$J:$J,0),MATCH($B11&amp;$C11,'Smelter Look-up'!$J:$J,0)))</f>
        <v>468</v>
      </c>
      <c r="W11" s="263"/>
      <c r="X11" s="263">
        <f t="shared" ca="1" si="4"/>
        <v>0</v>
      </c>
      <c r="Y11" s="263"/>
      <c r="Z11" s="263"/>
      <c r="AB11" s="265" t="str">
        <f t="shared" si="5"/>
        <v>TinMinsur</v>
      </c>
    </row>
    <row r="12" spans="1:34" s="264" customFormat="1" ht="20.100000000000001" customHeight="1">
      <c r="A12" s="316"/>
      <c r="B12" s="208" t="str">
        <f>IF(LEN(A12)=0,"",INDEX('Smelter Look-up'!$A:$A,MATCH($A12,'Smelter Look-up'!$E:$E,0)))</f>
        <v/>
      </c>
      <c r="C12" s="212" t="str">
        <f>IF(LEN(A12)=0,"",INDEX('Smelter Look-up'!$C:$C,MATCH($A12,'Smelter Look-up'!$E:$E,0)))</f>
        <v/>
      </c>
      <c r="D12" s="270"/>
      <c r="E12" s="208" t="str">
        <f ca="1">IF(ISERROR($V12),"",OFFSET('Smelter Look-up'!$D$4,$V12-4,0)&amp;"")</f>
        <v/>
      </c>
      <c r="F12" s="208" t="str">
        <f ca="1">IF(ISERROR($V12),"",OFFSET('Smelter Look-up'!$E$4,$V12-4,0))</f>
        <v/>
      </c>
      <c r="G12" s="208" t="str">
        <f ca="1">IF(C12=$X$4,IF(ISERROR($V12),"Enter smelter details","RMI"),IF(ISERROR($V12),"",OFFSET('Smelter Look-up'!$F$4,$V12-4,0)))</f>
        <v/>
      </c>
      <c r="H12" s="209" t="str">
        <f ca="1">IF(ISERROR($V12),"",OFFSET('Smelter Look-up'!$G$4,$V12-4,0))</f>
        <v/>
      </c>
      <c r="I12" s="210" t="str">
        <f ca="1">IF(ISERROR($V12),"",OFFSET('Smelter Look-up'!$H$4,$V12-4,0))</f>
        <v/>
      </c>
      <c r="J12" s="210" t="str">
        <f ca="1">IF(ISERROR($V12),"",OFFSET('Smelter Look-up'!$I$4,$V12-4,0))</f>
        <v/>
      </c>
      <c r="K12" s="260"/>
      <c r="L12" s="260"/>
      <c r="M12" s="260"/>
      <c r="N12" s="260"/>
      <c r="O12" s="260"/>
      <c r="P12" s="211"/>
      <c r="Q12" s="261"/>
      <c r="R12" s="208" t="str">
        <f ca="1">IF(ISERROR($V12),"",OFFSET('Smelter Look-up'!$C$4,$V12-4,0)&amp;"")</f>
        <v/>
      </c>
      <c r="S12" s="215" t="str">
        <f t="shared" ca="1" si="3"/>
        <v/>
      </c>
      <c r="T12" s="215" t="str">
        <f ca="1">IF(B12="","",IF(ISERROR(MATCH($J12,SorP!$B$1:$B$6230,0)),"",INDIRECT("'SorP'!$A$"&amp;MATCH($J12,SorP!$B$1:$B$6230,0))))</f>
        <v/>
      </c>
      <c r="U12" s="231"/>
      <c r="V12" s="262" t="e">
        <f>IF(C12="",NA(),IF(OR(C12="Smelter not listed",C12="Smelter not yet identified"),MATCH($B12&amp;$D12,'Smelter Look-up'!$J:$J,0),MATCH($B12&amp;$C12,'Smelter Look-up'!$J:$J,0)))</f>
        <v>#N/A</v>
      </c>
      <c r="W12" s="263"/>
      <c r="X12" s="263">
        <f t="shared" ca="1" si="4"/>
        <v>0</v>
      </c>
      <c r="Y12" s="263"/>
      <c r="Z12" s="263"/>
      <c r="AB12" s="265" t="str">
        <f t="shared" si="5"/>
        <v/>
      </c>
    </row>
    <row r="13" spans="1:34" s="264" customFormat="1" ht="20.100000000000001" customHeight="1">
      <c r="A13" s="316"/>
      <c r="B13" s="208" t="str">
        <f>IF(LEN(A13)=0,"",INDEX('Smelter Look-up'!$A:$A,MATCH($A13,'Smelter Look-up'!$E:$E,0)))</f>
        <v/>
      </c>
      <c r="C13" s="212" t="str">
        <f>IF(LEN(A13)=0,"",INDEX('Smelter Look-up'!$C:$C,MATCH($A13,'Smelter Look-up'!$E:$E,0)))</f>
        <v/>
      </c>
      <c r="D13" s="270"/>
      <c r="E13" s="208" t="str">
        <f ca="1">IF(ISERROR($V13),"",OFFSET('Smelter Look-up'!$D$4,$V13-4,0)&amp;"")</f>
        <v/>
      </c>
      <c r="F13" s="208" t="str">
        <f ca="1">IF(ISERROR($V13),"",OFFSET('Smelter Look-up'!$E$4,$V13-4,0))</f>
        <v/>
      </c>
      <c r="G13" s="208" t="str">
        <f ca="1">IF(C13=$X$4,IF(ISERROR($V13),"Enter smelter details","RMI"),IF(ISERROR($V13),"",OFFSET('Smelter Look-up'!$F$4,$V13-4,0)))</f>
        <v/>
      </c>
      <c r="H13" s="209" t="str">
        <f ca="1">IF(ISERROR($V13),"",OFFSET('Smelter Look-up'!$G$4,$V13-4,0))</f>
        <v/>
      </c>
      <c r="I13" s="210" t="str">
        <f ca="1">IF(ISERROR($V13),"",OFFSET('Smelter Look-up'!$H$4,$V13-4,0))</f>
        <v/>
      </c>
      <c r="J13" s="210" t="str">
        <f ca="1">IF(ISERROR($V13),"",OFFSET('Smelter Look-up'!$I$4,$V13-4,0))</f>
        <v/>
      </c>
      <c r="K13" s="260"/>
      <c r="L13" s="260"/>
      <c r="M13" s="260"/>
      <c r="N13" s="260"/>
      <c r="O13" s="260"/>
      <c r="P13" s="211"/>
      <c r="Q13" s="261"/>
      <c r="R13" s="208" t="str">
        <f ca="1">IF(ISERROR($V13),"",OFFSET('Smelter Look-up'!$C$4,$V13-4,0)&amp;"")</f>
        <v/>
      </c>
      <c r="S13" s="215" t="str">
        <f t="shared" ca="1" si="3"/>
        <v/>
      </c>
      <c r="T13" s="215" t="str">
        <f ca="1">IF(B13="","",IF(ISERROR(MATCH($J13,SorP!$B$1:$B$6230,0)),"",INDIRECT("'SorP'!$A$"&amp;MATCH($J13,SorP!$B$1:$B$6230,0))))</f>
        <v/>
      </c>
      <c r="U13" s="231"/>
      <c r="V13" s="262" t="e">
        <f>IF(C13="",NA(),IF(OR(C13="Smelter not listed",C13="Smelter not yet identified"),MATCH($B13&amp;$D13,'Smelter Look-up'!$J:$J,0),MATCH($B13&amp;$C13,'Smelter Look-up'!$J:$J,0)))</f>
        <v>#N/A</v>
      </c>
      <c r="W13" s="263"/>
      <c r="X13" s="263">
        <f t="shared" ca="1" si="4"/>
        <v>0</v>
      </c>
      <c r="Y13" s="263"/>
      <c r="Z13" s="263"/>
      <c r="AB13" s="265" t="str">
        <f t="shared" si="5"/>
        <v/>
      </c>
    </row>
    <row r="14" spans="1:34" s="264" customFormat="1" ht="20.100000000000001" customHeight="1">
      <c r="A14" s="316"/>
      <c r="B14" s="208" t="str">
        <f>IF(LEN(A14)=0,"",INDEX('Smelter Look-up'!$A:$A,MATCH($A14,'Smelter Look-up'!$E:$E,0)))</f>
        <v/>
      </c>
      <c r="C14" s="212" t="str">
        <f>IF(LEN(A14)=0,"",INDEX('Smelter Look-up'!$C:$C,MATCH($A14,'Smelter Look-up'!$E:$E,0)))</f>
        <v/>
      </c>
      <c r="D14" s="270"/>
      <c r="E14" s="208" t="str">
        <f ca="1">IF(ISERROR($V14),"",OFFSET('Smelter Look-up'!$D$4,$V14-4,0)&amp;"")</f>
        <v/>
      </c>
      <c r="F14" s="208" t="str">
        <f ca="1">IF(ISERROR($V14),"",OFFSET('Smelter Look-up'!$E$4,$V14-4,0))</f>
        <v/>
      </c>
      <c r="G14" s="208" t="str">
        <f ca="1">IF(C14=$X$4,IF(ISERROR($V14),"Enter smelter details","RMI"),IF(ISERROR($V14),"",OFFSET('Smelter Look-up'!$F$4,$V14-4,0)))</f>
        <v/>
      </c>
      <c r="H14" s="209" t="str">
        <f ca="1">IF(ISERROR($V14),"",OFFSET('Smelter Look-up'!$G$4,$V14-4,0))</f>
        <v/>
      </c>
      <c r="I14" s="210" t="str">
        <f ca="1">IF(ISERROR($V14),"",OFFSET('Smelter Look-up'!$H$4,$V14-4,0))</f>
        <v/>
      </c>
      <c r="J14" s="210" t="str">
        <f ca="1">IF(ISERROR($V14),"",OFFSET('Smelter Look-up'!$I$4,$V14-4,0))</f>
        <v/>
      </c>
      <c r="K14" s="260"/>
      <c r="L14" s="260"/>
      <c r="M14" s="260"/>
      <c r="N14" s="260"/>
      <c r="O14" s="260"/>
      <c r="P14" s="211"/>
      <c r="Q14" s="261"/>
      <c r="R14" s="208" t="str">
        <f ca="1">IF(ISERROR($V14),"",OFFSET('Smelter Look-up'!$C$4,$V14-4,0)&amp;"")</f>
        <v/>
      </c>
      <c r="S14" s="215" t="str">
        <f t="shared" ca="1" si="3"/>
        <v/>
      </c>
      <c r="T14" s="215" t="str">
        <f ca="1">IF(B14="","",IF(ISERROR(MATCH($J14,SorP!$B$1:$B$6230,0)),"",INDIRECT("'SorP'!$A$"&amp;MATCH($J14,SorP!$B$1:$B$6230,0))))</f>
        <v/>
      </c>
      <c r="U14" s="231"/>
      <c r="V14" s="262" t="e">
        <f>IF(C14="",NA(),IF(OR(C14="Smelter not listed",C14="Smelter not yet identified"),MATCH($B14&amp;$D14,'Smelter Look-up'!$J:$J,0),MATCH($B14&amp;$C14,'Smelter Look-up'!$J:$J,0)))</f>
        <v>#N/A</v>
      </c>
      <c r="W14" s="263"/>
      <c r="X14" s="263">
        <f t="shared" ca="1" si="4"/>
        <v>0</v>
      </c>
      <c r="Y14" s="263"/>
      <c r="Z14" s="263"/>
      <c r="AB14" s="265" t="str">
        <f t="shared" si="5"/>
        <v/>
      </c>
    </row>
    <row r="15" spans="1:34" s="264" customFormat="1" ht="20.100000000000001" customHeight="1">
      <c r="A15" s="316"/>
      <c r="B15" s="208" t="str">
        <f>IF(LEN(A15)=0,"",INDEX('Smelter Look-up'!$A:$A,MATCH($A15,'Smelter Look-up'!$E:$E,0)))</f>
        <v/>
      </c>
      <c r="C15" s="212" t="str">
        <f>IF(LEN(A15)=0,"",INDEX('Smelter Look-up'!$C:$C,MATCH($A15,'Smelter Look-up'!$E:$E,0)))</f>
        <v/>
      </c>
      <c r="D15" s="270"/>
      <c r="E15" s="208" t="str">
        <f ca="1">IF(ISERROR($V15),"",OFFSET('Smelter Look-up'!$D$4,$V15-4,0)&amp;"")</f>
        <v/>
      </c>
      <c r="F15" s="208" t="str">
        <f ca="1">IF(ISERROR($V15),"",OFFSET('Smelter Look-up'!$E$4,$V15-4,0))</f>
        <v/>
      </c>
      <c r="G15" s="208" t="str">
        <f ca="1">IF(C15=$X$4,IF(ISERROR($V15),"Enter smelter details","RMI"),IF(ISERROR($V15),"",OFFSET('Smelter Look-up'!$F$4,$V15-4,0)))</f>
        <v/>
      </c>
      <c r="H15" s="209" t="str">
        <f ca="1">IF(ISERROR($V15),"",OFFSET('Smelter Look-up'!$G$4,$V15-4,0))</f>
        <v/>
      </c>
      <c r="I15" s="210" t="str">
        <f ca="1">IF(ISERROR($V15),"",OFFSET('Smelter Look-up'!$H$4,$V15-4,0))</f>
        <v/>
      </c>
      <c r="J15" s="210" t="str">
        <f ca="1">IF(ISERROR($V15),"",OFFSET('Smelter Look-up'!$I$4,$V15-4,0))</f>
        <v/>
      </c>
      <c r="K15" s="260"/>
      <c r="L15" s="260"/>
      <c r="M15" s="260"/>
      <c r="N15" s="260"/>
      <c r="O15" s="260"/>
      <c r="P15" s="211"/>
      <c r="Q15" s="261"/>
      <c r="R15" s="208" t="str">
        <f ca="1">IF(ISERROR($V15),"",OFFSET('Smelter Look-up'!$C$4,$V15-4,0)&amp;"")</f>
        <v/>
      </c>
      <c r="S15" s="215" t="str">
        <f t="shared" ca="1" si="3"/>
        <v/>
      </c>
      <c r="T15" s="215" t="str">
        <f ca="1">IF(B15="","",IF(ISERROR(MATCH($J15,SorP!$B$1:$B$6230,0)),"",INDIRECT("'SorP'!$A$"&amp;MATCH($J15,SorP!$B$1:$B$6230,0))))</f>
        <v/>
      </c>
      <c r="U15" s="231"/>
      <c r="V15" s="262" t="e">
        <f>IF(C15="",NA(),IF(OR(C15="Smelter not listed",C15="Smelter not yet identified"),MATCH($B15&amp;$D15,'Smelter Look-up'!$J:$J,0),MATCH($B15&amp;$C15,'Smelter Look-up'!$J:$J,0)))</f>
        <v>#N/A</v>
      </c>
      <c r="W15" s="263"/>
      <c r="X15" s="263">
        <f t="shared" ca="1" si="4"/>
        <v>0</v>
      </c>
      <c r="Y15" s="263"/>
      <c r="Z15" s="263"/>
      <c r="AB15" s="265" t="str">
        <f t="shared" si="5"/>
        <v/>
      </c>
    </row>
    <row r="16" spans="1:34" s="264" customFormat="1" ht="20.100000000000001" customHeight="1">
      <c r="A16" s="316"/>
      <c r="B16" s="208" t="str">
        <f>IF(LEN(A16)=0,"",INDEX('Smelter Look-up'!$A:$A,MATCH($A16,'Smelter Look-up'!$E:$E,0)))</f>
        <v/>
      </c>
      <c r="C16" s="212" t="str">
        <f>IF(LEN(A16)=0,"",INDEX('Smelter Look-up'!$C:$C,MATCH($A16,'Smelter Look-up'!$E:$E,0)))</f>
        <v/>
      </c>
      <c r="D16" s="270"/>
      <c r="E16" s="208" t="str">
        <f ca="1">IF(ISERROR($V16),"",OFFSET('Smelter Look-up'!$D$4,$V16-4,0)&amp;"")</f>
        <v/>
      </c>
      <c r="F16" s="208" t="str">
        <f ca="1">IF(ISERROR($V16),"",OFFSET('Smelter Look-up'!$E$4,$V16-4,0))</f>
        <v/>
      </c>
      <c r="G16" s="208" t="str">
        <f ca="1">IF(C16=$X$4,IF(ISERROR($V16),"Enter smelter details","RMI"),IF(ISERROR($V16),"",OFFSET('Smelter Look-up'!$F$4,$V16-4,0)))</f>
        <v/>
      </c>
      <c r="H16" s="209" t="str">
        <f ca="1">IF(ISERROR($V16),"",OFFSET('Smelter Look-up'!$G$4,$V16-4,0))</f>
        <v/>
      </c>
      <c r="I16" s="210" t="str">
        <f ca="1">IF(ISERROR($V16),"",OFFSET('Smelter Look-up'!$H$4,$V16-4,0))</f>
        <v/>
      </c>
      <c r="J16" s="210" t="str">
        <f ca="1">IF(ISERROR($V16),"",OFFSET('Smelter Look-up'!$I$4,$V16-4,0))</f>
        <v/>
      </c>
      <c r="K16" s="260"/>
      <c r="L16" s="260"/>
      <c r="M16" s="260"/>
      <c r="N16" s="260"/>
      <c r="O16" s="260"/>
      <c r="P16" s="211"/>
      <c r="Q16" s="261"/>
      <c r="R16" s="208" t="str">
        <f ca="1">IF(ISERROR($V16),"",OFFSET('Smelter Look-up'!$C$4,$V16-4,0)&amp;"")</f>
        <v/>
      </c>
      <c r="S16" s="215" t="str">
        <f t="shared" ca="1" si="3"/>
        <v/>
      </c>
      <c r="T16" s="215" t="str">
        <f ca="1">IF(B16="","",IF(ISERROR(MATCH($J16,SorP!$B$1:$B$6230,0)),"",INDIRECT("'SorP'!$A$"&amp;MATCH($J16,SorP!$B$1:$B$6230,0))))</f>
        <v/>
      </c>
      <c r="U16" s="231"/>
      <c r="V16" s="262" t="e">
        <f>IF(C16="",NA(),IF(OR(C16="Smelter not listed",C16="Smelter not yet identified"),MATCH($B16&amp;$D16,'Smelter Look-up'!$J:$J,0),MATCH($B16&amp;$C16,'Smelter Look-up'!$J:$J,0)))</f>
        <v>#N/A</v>
      </c>
      <c r="W16" s="263"/>
      <c r="X16" s="263">
        <f t="shared" ca="1" si="4"/>
        <v>0</v>
      </c>
      <c r="Y16" s="263"/>
      <c r="Z16" s="263"/>
      <c r="AB16" s="265" t="str">
        <f t="shared" si="5"/>
        <v/>
      </c>
    </row>
    <row r="17" spans="1:28" s="264" customFormat="1" ht="20.100000000000001" customHeight="1">
      <c r="A17" s="316"/>
      <c r="B17" s="208" t="str">
        <f>IF(LEN(A17)=0,"",INDEX('Smelter Look-up'!$A:$A,MATCH($A17,'Smelter Look-up'!$E:$E,0)))</f>
        <v/>
      </c>
      <c r="C17" s="212" t="str">
        <f>IF(LEN(A17)=0,"",INDEX('Smelter Look-up'!$C:$C,MATCH($A17,'Smelter Look-up'!$E:$E,0)))</f>
        <v/>
      </c>
      <c r="D17" s="270"/>
      <c r="E17" s="208" t="str">
        <f ca="1">IF(ISERROR($V17),"",OFFSET('Smelter Look-up'!$D$4,$V17-4,0)&amp;"")</f>
        <v/>
      </c>
      <c r="F17" s="208" t="str">
        <f ca="1">IF(ISERROR($V17),"",OFFSET('Smelter Look-up'!$E$4,$V17-4,0))</f>
        <v/>
      </c>
      <c r="G17" s="208" t="str">
        <f ca="1">IF(C17=$X$4,IF(ISERROR($V17),"Enter smelter details","RMI"),IF(ISERROR($V17),"",OFFSET('Smelter Look-up'!$F$4,$V17-4,0)))</f>
        <v/>
      </c>
      <c r="H17" s="209" t="str">
        <f ca="1">IF(ISERROR($V17),"",OFFSET('Smelter Look-up'!$G$4,$V17-4,0))</f>
        <v/>
      </c>
      <c r="I17" s="210" t="str">
        <f ca="1">IF(ISERROR($V17),"",OFFSET('Smelter Look-up'!$H$4,$V17-4,0))</f>
        <v/>
      </c>
      <c r="J17" s="210" t="str">
        <f ca="1">IF(ISERROR($V17),"",OFFSET('Smelter Look-up'!$I$4,$V17-4,0))</f>
        <v/>
      </c>
      <c r="K17" s="260"/>
      <c r="L17" s="260"/>
      <c r="M17" s="260"/>
      <c r="N17" s="260"/>
      <c r="O17" s="260"/>
      <c r="P17" s="211"/>
      <c r="Q17" s="261"/>
      <c r="R17" s="208" t="str">
        <f ca="1">IF(ISERROR($V17),"",OFFSET('Smelter Look-up'!$C$4,$V17-4,0)&amp;"")</f>
        <v/>
      </c>
      <c r="S17" s="215" t="str">
        <f t="shared" ca="1" si="3"/>
        <v/>
      </c>
      <c r="T17" s="215" t="str">
        <f ca="1">IF(B17="","",IF(ISERROR(MATCH($J17,SorP!$B$1:$B$6230,0)),"",INDIRECT("'SorP'!$A$"&amp;MATCH($J17,SorP!$B$1:$B$6230,0))))</f>
        <v/>
      </c>
      <c r="U17" s="231"/>
      <c r="V17" s="262" t="e">
        <f>IF(C17="",NA(),IF(OR(C17="Smelter not listed",C17="Smelter not yet identified"),MATCH($B17&amp;$D17,'Smelter Look-up'!$J:$J,0),MATCH($B17&amp;$C17,'Smelter Look-up'!$J:$J,0)))</f>
        <v>#N/A</v>
      </c>
      <c r="W17" s="263"/>
      <c r="X17" s="263">
        <f t="shared" ca="1" si="4"/>
        <v>0</v>
      </c>
      <c r="Y17" s="263"/>
      <c r="Z17" s="263"/>
      <c r="AB17" s="265" t="str">
        <f t="shared" si="5"/>
        <v/>
      </c>
    </row>
    <row r="18" spans="1:28" s="264" customFormat="1" ht="20.100000000000001" customHeight="1">
      <c r="A18" s="207"/>
      <c r="B18" s="208" t="str">
        <f>IF(LEN(A18)=0,"",INDEX('Smelter Look-up'!$A:$A,MATCH($A18,'Smelter Look-up'!$E:$E,0)))</f>
        <v/>
      </c>
      <c r="C18" s="212" t="str">
        <f>IF(LEN(A18)=0,"",INDEX('Smelter Look-up'!$C:$C,MATCH($A18,'Smelter Look-up'!$E:$E,0)))</f>
        <v/>
      </c>
      <c r="D18" s="270"/>
      <c r="E18" s="208" t="str">
        <f ca="1">IF(ISERROR($V18),"",OFFSET('Smelter Look-up'!$D$4,$V18-4,0)&amp;"")</f>
        <v/>
      </c>
      <c r="F18" s="208" t="str">
        <f ca="1">IF(ISERROR($V18),"",OFFSET('Smelter Look-up'!$E$4,$V18-4,0))</f>
        <v/>
      </c>
      <c r="G18" s="208" t="str">
        <f ca="1">IF(C18=$X$4,IF(ISERROR($V18),"Enter smelter details","RMI"),IF(ISERROR($V18),"",OFFSET('Smelter Look-up'!$F$4,$V18-4,0)))</f>
        <v/>
      </c>
      <c r="H18" s="209" t="str">
        <f ca="1">IF(ISERROR($V18),"",OFFSET('Smelter Look-up'!$G$4,$V18-4,0))</f>
        <v/>
      </c>
      <c r="I18" s="210" t="str">
        <f ca="1">IF(ISERROR($V18),"",OFFSET('Smelter Look-up'!$H$4,$V18-4,0))</f>
        <v/>
      </c>
      <c r="J18" s="210" t="str">
        <f ca="1">IF(ISERROR($V18),"",OFFSET('Smelter Look-up'!$I$4,$V18-4,0))</f>
        <v/>
      </c>
      <c r="K18" s="260"/>
      <c r="L18" s="260"/>
      <c r="M18" s="260"/>
      <c r="N18" s="260"/>
      <c r="O18" s="260"/>
      <c r="P18" s="211"/>
      <c r="Q18" s="261"/>
      <c r="R18" s="208" t="str">
        <f ca="1">IF(ISERROR($V18),"",OFFSET('Smelter Look-up'!$C$4,$V18-4,0)&amp;"")</f>
        <v/>
      </c>
      <c r="S18" s="215" t="str">
        <f t="shared" ca="1" si="3"/>
        <v/>
      </c>
      <c r="T18" s="215" t="str">
        <f ca="1">IF(B18="","",IF(ISERROR(MATCH($J18,SorP!$B$1:$B$6230,0)),"",INDIRECT("'SorP'!$A$"&amp;MATCH($J18,SorP!$B$1:$B$6230,0))))</f>
        <v/>
      </c>
      <c r="U18" s="231"/>
      <c r="V18" s="262" t="e">
        <f>IF(C18="",NA(),IF(OR(C18="Smelter not listed",C18="Smelter not yet identified"),MATCH($B18&amp;$D18,'Smelter Look-up'!$J:$J,0),MATCH($B18&amp;$C18,'Smelter Look-up'!$J:$J,0)))</f>
        <v>#N/A</v>
      </c>
      <c r="W18" s="263"/>
      <c r="X18" s="263">
        <f t="shared" ca="1" si="4"/>
        <v>0</v>
      </c>
      <c r="Y18" s="263"/>
      <c r="Z18" s="263"/>
      <c r="AB18" s="265" t="str">
        <f t="shared" si="5"/>
        <v/>
      </c>
    </row>
    <row r="19" spans="1:28" s="264" customFormat="1" ht="20.25">
      <c r="A19" s="207"/>
      <c r="B19" s="208" t="str">
        <f>IF(LEN(A19)=0,"",INDEX('Smelter Look-up'!$A:$A,MATCH($A19,'Smelter Look-up'!$E:$E,0)))</f>
        <v/>
      </c>
      <c r="C19" s="212" t="str">
        <f>IF(LEN(A19)=0,"",INDEX('Smelter Look-up'!$C:$C,MATCH($A19,'Smelter Look-up'!$E:$E,0)))</f>
        <v/>
      </c>
      <c r="D19" s="270"/>
      <c r="E19" s="208" t="str">
        <f ca="1">IF(ISERROR($V19),"",OFFSET('Smelter Look-up'!$D$4,$V19-4,0)&amp;"")</f>
        <v/>
      </c>
      <c r="F19" s="208" t="str">
        <f ca="1">IF(ISERROR($V19),"",OFFSET('Smelter Look-up'!$E$4,$V19-4,0))</f>
        <v/>
      </c>
      <c r="G19" s="208" t="str">
        <f ca="1">IF(C19=$X$4,IF(ISERROR($V19),"Enter smelter details","RMI"),IF(ISERROR($V19),"",OFFSET('Smelter Look-up'!$F$4,$V19-4,0)))</f>
        <v/>
      </c>
      <c r="H19" s="209" t="str">
        <f ca="1">IF(ISERROR($V19),"",OFFSET('Smelter Look-up'!$G$4,$V19-4,0))</f>
        <v/>
      </c>
      <c r="I19" s="210" t="str">
        <f ca="1">IF(ISERROR($V19),"",OFFSET('Smelter Look-up'!$H$4,$V19-4,0))</f>
        <v/>
      </c>
      <c r="J19" s="210" t="str">
        <f ca="1">IF(ISERROR($V19),"",OFFSET('Smelter Look-up'!$I$4,$V19-4,0))</f>
        <v/>
      </c>
      <c r="K19" s="260"/>
      <c r="L19" s="260"/>
      <c r="M19" s="260"/>
      <c r="N19" s="260"/>
      <c r="O19" s="260"/>
      <c r="P19" s="211"/>
      <c r="Q19" s="261"/>
      <c r="R19" s="208" t="str">
        <f ca="1">IF(ISERROR($V19),"",OFFSET('Smelter Look-up'!$C$4,$V19-4,0)&amp;"")</f>
        <v/>
      </c>
      <c r="S19" s="215" t="str">
        <f t="shared" ca="1" si="3"/>
        <v/>
      </c>
      <c r="T19" s="215" t="str">
        <f ca="1">IF(B19="","",IF(ISERROR(MATCH($J19,SorP!$B$1:$B$6230,0)),"",INDIRECT("'SorP'!$A$"&amp;MATCH($J19,SorP!$B$1:$B$6230,0))))</f>
        <v/>
      </c>
      <c r="U19" s="231"/>
      <c r="V19" s="262" t="e">
        <f>IF(C19="",NA(),IF(OR(C19="Smelter not listed",C19="Smelter not yet identified"),MATCH($B19&amp;$D19,'Smelter Look-up'!$J:$J,0),MATCH($B19&amp;$C19,'Smelter Look-up'!$J:$J,0)))</f>
        <v>#N/A</v>
      </c>
      <c r="W19" s="263"/>
      <c r="X19" s="263">
        <f t="shared" ca="1" si="4"/>
        <v>0</v>
      </c>
      <c r="Y19" s="263"/>
      <c r="Z19" s="263"/>
      <c r="AB19" s="265" t="str">
        <f t="shared" si="5"/>
        <v/>
      </c>
    </row>
    <row r="20" spans="1:28" s="264" customFormat="1" ht="20.25">
      <c r="A20" s="207"/>
      <c r="B20" s="208" t="str">
        <f>IF(LEN(A20)=0,"",INDEX('Smelter Look-up'!$A:$A,MATCH($A20,'Smelter Look-up'!$E:$E,0)))</f>
        <v/>
      </c>
      <c r="C20" s="212" t="str">
        <f>IF(LEN(A20)=0,"",INDEX('Smelter Look-up'!$C:$C,MATCH($A20,'Smelter Look-up'!$E:$E,0)))</f>
        <v/>
      </c>
      <c r="D20" s="270"/>
      <c r="E20" s="208" t="str">
        <f ca="1">IF(ISERROR($V20),"",OFFSET('Smelter Look-up'!$D$4,$V20-4,0)&amp;"")</f>
        <v/>
      </c>
      <c r="F20" s="208" t="str">
        <f ca="1">IF(ISERROR($V20),"",OFFSET('Smelter Look-up'!$E$4,$V20-4,0))</f>
        <v/>
      </c>
      <c r="G20" s="208" t="str">
        <f ca="1">IF(C20=$X$4,IF(ISERROR($V20),"Enter smelter details","RMI"),IF(ISERROR($V20),"",OFFSET('Smelter Look-up'!$F$4,$V20-4,0)))</f>
        <v/>
      </c>
      <c r="H20" s="209" t="str">
        <f ca="1">IF(ISERROR($V20),"",OFFSET('Smelter Look-up'!$G$4,$V20-4,0))</f>
        <v/>
      </c>
      <c r="I20" s="210" t="str">
        <f ca="1">IF(ISERROR($V20),"",OFFSET('Smelter Look-up'!$H$4,$V20-4,0))</f>
        <v/>
      </c>
      <c r="J20" s="210" t="str">
        <f ca="1">IF(ISERROR($V20),"",OFFSET('Smelter Look-up'!$I$4,$V20-4,0))</f>
        <v/>
      </c>
      <c r="K20" s="260"/>
      <c r="L20" s="260"/>
      <c r="M20" s="260"/>
      <c r="N20" s="260"/>
      <c r="O20" s="260"/>
      <c r="P20" s="211"/>
      <c r="Q20" s="261"/>
      <c r="R20" s="208" t="str">
        <f ca="1">IF(ISERROR($V20),"",OFFSET('Smelter Look-up'!$C$4,$V20-4,0)&amp;"")</f>
        <v/>
      </c>
      <c r="S20" s="215" t="str">
        <f t="shared" ca="1" si="3"/>
        <v/>
      </c>
      <c r="T20" s="215" t="str">
        <f ca="1">IF(B20="","",IF(ISERROR(MATCH($J20,SorP!$B$1:$B$6230,0)),"",INDIRECT("'SorP'!$A$"&amp;MATCH($J20,SorP!$B$1:$B$6230,0))))</f>
        <v/>
      </c>
      <c r="U20" s="231"/>
      <c r="V20" s="262" t="e">
        <f>IF(C20="",NA(),IF(OR(C20="Smelter not listed",C20="Smelter not yet identified"),MATCH($B20&amp;$D20,'Smelter Look-up'!$J:$J,0),MATCH($B20&amp;$C20,'Smelter Look-up'!$J:$J,0)))</f>
        <v>#N/A</v>
      </c>
      <c r="W20" s="263"/>
      <c r="X20" s="263">
        <f t="shared" ca="1" si="4"/>
        <v>0</v>
      </c>
      <c r="Y20" s="263"/>
      <c r="Z20" s="263"/>
      <c r="AB20" s="265" t="str">
        <f t="shared" si="5"/>
        <v/>
      </c>
    </row>
    <row r="21" spans="1:28" s="264" customFormat="1" ht="20.25">
      <c r="A21" s="207"/>
      <c r="B21" s="208" t="str">
        <f>IF(LEN(A21)=0,"",INDEX('Smelter Look-up'!$A:$A,MATCH($A21,'Smelter Look-up'!$E:$E,0)))</f>
        <v/>
      </c>
      <c r="C21" s="212" t="str">
        <f>IF(LEN(A21)=0,"",INDEX('Smelter Look-up'!$C:$C,MATCH($A21,'Smelter Look-up'!$E:$E,0)))</f>
        <v/>
      </c>
      <c r="D21" s="270"/>
      <c r="E21" s="208" t="str">
        <f ca="1">IF(ISERROR($V21),"",OFFSET('Smelter Look-up'!$D$4,$V21-4,0)&amp;"")</f>
        <v/>
      </c>
      <c r="F21" s="208" t="str">
        <f ca="1">IF(ISERROR($V21),"",OFFSET('Smelter Look-up'!$E$4,$V21-4,0))</f>
        <v/>
      </c>
      <c r="G21" s="208" t="str">
        <f ca="1">IF(C21=$X$4,IF(ISERROR($V21),"Enter smelter details","RMI"),IF(ISERROR($V21),"",OFFSET('Smelter Look-up'!$F$4,$V21-4,0)))</f>
        <v/>
      </c>
      <c r="H21" s="209" t="str">
        <f ca="1">IF(ISERROR($V21),"",OFFSET('Smelter Look-up'!$G$4,$V21-4,0))</f>
        <v/>
      </c>
      <c r="I21" s="210" t="str">
        <f ca="1">IF(ISERROR($V21),"",OFFSET('Smelter Look-up'!$H$4,$V21-4,0))</f>
        <v/>
      </c>
      <c r="J21" s="210" t="str">
        <f ca="1">IF(ISERROR($V21),"",OFFSET('Smelter Look-up'!$I$4,$V21-4,0))</f>
        <v/>
      </c>
      <c r="K21" s="260"/>
      <c r="L21" s="260"/>
      <c r="M21" s="260"/>
      <c r="N21" s="260"/>
      <c r="O21" s="260"/>
      <c r="P21" s="211"/>
      <c r="Q21" s="261"/>
      <c r="R21" s="208" t="str">
        <f ca="1">IF(ISERROR($V21),"",OFFSET('Smelter Look-up'!$C$4,$V21-4,0)&amp;"")</f>
        <v/>
      </c>
      <c r="S21" s="215" t="str">
        <f t="shared" ca="1" si="3"/>
        <v/>
      </c>
      <c r="T21" s="215" t="str">
        <f ca="1">IF(B21="","",IF(ISERROR(MATCH($J21,SorP!$B$1:$B$6230,0)),"",INDIRECT("'SorP'!$A$"&amp;MATCH($J21,SorP!$B$1:$B$6230,0))))</f>
        <v/>
      </c>
      <c r="U21" s="231"/>
      <c r="V21" s="262" t="e">
        <f>IF(C21="",NA(),IF(OR(C21="Smelter not listed",C21="Smelter not yet identified"),MATCH($B21&amp;$D21,'Smelter Look-up'!$J:$J,0),MATCH($B21&amp;$C21,'Smelter Look-up'!$J:$J,0)))</f>
        <v>#N/A</v>
      </c>
      <c r="W21" s="263"/>
      <c r="X21" s="263">
        <f t="shared" ca="1" si="4"/>
        <v>0</v>
      </c>
      <c r="Y21" s="263"/>
      <c r="Z21" s="263"/>
      <c r="AB21" s="265" t="str">
        <f t="shared" si="5"/>
        <v/>
      </c>
    </row>
    <row r="22" spans="1:28" s="264" customFormat="1" ht="20.25">
      <c r="A22" s="207"/>
      <c r="B22" s="208" t="str">
        <f>IF(LEN(A22)=0,"",INDEX('Smelter Look-up'!$A:$A,MATCH($A22,'Smelter Look-up'!$E:$E,0)))</f>
        <v/>
      </c>
      <c r="C22" s="212" t="str">
        <f>IF(LEN(A22)=0,"",INDEX('Smelter Look-up'!$C:$C,MATCH($A22,'Smelter Look-up'!$E:$E,0)))</f>
        <v/>
      </c>
      <c r="D22" s="270"/>
      <c r="E22" s="208" t="str">
        <f ca="1">IF(ISERROR($V22),"",OFFSET('Smelter Look-up'!$D$4,$V22-4,0)&amp;"")</f>
        <v/>
      </c>
      <c r="F22" s="208" t="str">
        <f ca="1">IF(ISERROR($V22),"",OFFSET('Smelter Look-up'!$E$4,$V22-4,0))</f>
        <v/>
      </c>
      <c r="G22" s="208" t="str">
        <f ca="1">IF(C22=$X$4,IF(ISERROR($V22),"Enter smelter details","RMI"),IF(ISERROR($V22),"",OFFSET('Smelter Look-up'!$F$4,$V22-4,0)))</f>
        <v/>
      </c>
      <c r="H22" s="209" t="str">
        <f ca="1">IF(ISERROR($V22),"",OFFSET('Smelter Look-up'!$G$4,$V22-4,0))</f>
        <v/>
      </c>
      <c r="I22" s="210" t="str">
        <f ca="1">IF(ISERROR($V22),"",OFFSET('Smelter Look-up'!$H$4,$V22-4,0))</f>
        <v/>
      </c>
      <c r="J22" s="210" t="str">
        <f ca="1">IF(ISERROR($V22),"",OFFSET('Smelter Look-up'!$I$4,$V22-4,0))</f>
        <v/>
      </c>
      <c r="K22" s="260"/>
      <c r="L22" s="260"/>
      <c r="M22" s="260"/>
      <c r="N22" s="260"/>
      <c r="O22" s="260"/>
      <c r="P22" s="211"/>
      <c r="Q22" s="261"/>
      <c r="R22" s="208" t="str">
        <f ca="1">IF(ISERROR($V22),"",OFFSET('Smelter Look-up'!$C$4,$V22-4,0)&amp;"")</f>
        <v/>
      </c>
      <c r="S22" s="215" t="str">
        <f t="shared" ca="1" si="3"/>
        <v/>
      </c>
      <c r="T22" s="215" t="str">
        <f ca="1">IF(B22="","",IF(ISERROR(MATCH($J22,SorP!$B$1:$B$6230,0)),"",INDIRECT("'SorP'!$A$"&amp;MATCH($J22,SorP!$B$1:$B$6230,0))))</f>
        <v/>
      </c>
      <c r="U22" s="231"/>
      <c r="V22" s="262" t="e">
        <f>IF(C22="",NA(),IF(OR(C22="Smelter not listed",C22="Smelter not yet identified"),MATCH($B22&amp;$D22,'Smelter Look-up'!$J:$J,0),MATCH($B22&amp;$C22,'Smelter Look-up'!$J:$J,0)))</f>
        <v>#N/A</v>
      </c>
      <c r="W22" s="263"/>
      <c r="X22" s="263">
        <f t="shared" ca="1" si="4"/>
        <v>0</v>
      </c>
      <c r="Y22" s="263"/>
      <c r="Z22" s="263"/>
      <c r="AB22" s="265" t="str">
        <f t="shared" si="5"/>
        <v/>
      </c>
    </row>
    <row r="23" spans="1:28" s="264" customFormat="1" ht="20.25">
      <c r="A23" s="207"/>
      <c r="B23" s="208" t="str">
        <f>IF(LEN(A23)=0,"",INDEX('Smelter Look-up'!$A:$A,MATCH($A23,'Smelter Look-up'!$E:$E,0)))</f>
        <v/>
      </c>
      <c r="C23" s="212" t="str">
        <f>IF(LEN(A23)=0,"",INDEX('Smelter Look-up'!$C:$C,MATCH($A23,'Smelter Look-up'!$E:$E,0)))</f>
        <v/>
      </c>
      <c r="D23" s="270"/>
      <c r="E23" s="208" t="str">
        <f ca="1">IF(ISERROR($V23),"",OFFSET('Smelter Look-up'!$D$4,$V23-4,0)&amp;"")</f>
        <v/>
      </c>
      <c r="F23" s="208" t="str">
        <f ca="1">IF(ISERROR($V23),"",OFFSET('Smelter Look-up'!$E$4,$V23-4,0))</f>
        <v/>
      </c>
      <c r="G23" s="208" t="str">
        <f ca="1">IF(C23=$X$4,IF(ISERROR($V23),"Enter smelter details","RMI"),IF(ISERROR($V23),"",OFFSET('Smelter Look-up'!$F$4,$V23-4,0)))</f>
        <v/>
      </c>
      <c r="H23" s="209" t="str">
        <f ca="1">IF(ISERROR($V23),"",OFFSET('Smelter Look-up'!$G$4,$V23-4,0))</f>
        <v/>
      </c>
      <c r="I23" s="210" t="str">
        <f ca="1">IF(ISERROR($V23),"",OFFSET('Smelter Look-up'!$H$4,$V23-4,0))</f>
        <v/>
      </c>
      <c r="J23" s="210" t="str">
        <f ca="1">IF(ISERROR($V23),"",OFFSET('Smelter Look-up'!$I$4,$V23-4,0))</f>
        <v/>
      </c>
      <c r="K23" s="260"/>
      <c r="L23" s="260"/>
      <c r="M23" s="260"/>
      <c r="N23" s="260"/>
      <c r="O23" s="260"/>
      <c r="P23" s="211"/>
      <c r="Q23" s="261"/>
      <c r="R23" s="208" t="str">
        <f ca="1">IF(ISERROR($V23),"",OFFSET('Smelter Look-up'!$C$4,$V23-4,0)&amp;"")</f>
        <v/>
      </c>
      <c r="S23" s="215" t="str">
        <f t="shared" ca="1" si="3"/>
        <v/>
      </c>
      <c r="T23" s="215" t="str">
        <f ca="1">IF(B23="","",IF(ISERROR(MATCH($J23,SorP!$B$1:$B$6230,0)),"",INDIRECT("'SorP'!$A$"&amp;MATCH($J23,SorP!$B$1:$B$6230,0))))</f>
        <v/>
      </c>
      <c r="U23" s="231"/>
      <c r="V23" s="262" t="e">
        <f>IF(C23="",NA(),IF(OR(C23="Smelter not listed",C23="Smelter not yet identified"),MATCH($B23&amp;$D23,'Smelter Look-up'!$J:$J,0),MATCH($B23&amp;$C23,'Smelter Look-up'!$J:$J,0)))</f>
        <v>#N/A</v>
      </c>
      <c r="W23" s="263"/>
      <c r="X23" s="263">
        <f t="shared" ca="1" si="4"/>
        <v>0</v>
      </c>
      <c r="Y23" s="263"/>
      <c r="Z23" s="263"/>
      <c r="AB23" s="265" t="str">
        <f t="shared" si="5"/>
        <v/>
      </c>
    </row>
    <row r="24" spans="1:28" s="264" customFormat="1" ht="20.25">
      <c r="A24" s="207"/>
      <c r="B24" s="208" t="str">
        <f>IF(LEN(A24)=0,"",INDEX('Smelter Look-up'!$A:$A,MATCH($A24,'Smelter Look-up'!$E:$E,0)))</f>
        <v/>
      </c>
      <c r="C24" s="212" t="str">
        <f>IF(LEN(A24)=0,"",INDEX('Smelter Look-up'!$C:$C,MATCH($A24,'Smelter Look-up'!$E:$E,0)))</f>
        <v/>
      </c>
      <c r="D24" s="270"/>
      <c r="E24" s="208" t="str">
        <f ca="1">IF(ISERROR($V24),"",OFFSET('Smelter Look-up'!$D$4,$V24-4,0)&amp;"")</f>
        <v/>
      </c>
      <c r="F24" s="208" t="str">
        <f ca="1">IF(ISERROR($V24),"",OFFSET('Smelter Look-up'!$E$4,$V24-4,0))</f>
        <v/>
      </c>
      <c r="G24" s="208" t="str">
        <f ca="1">IF(C24=$X$4,IF(ISERROR($V24),"Enter smelter details","RMI"),IF(ISERROR($V24),"",OFFSET('Smelter Look-up'!$F$4,$V24-4,0)))</f>
        <v/>
      </c>
      <c r="H24" s="209" t="str">
        <f ca="1">IF(ISERROR($V24),"",OFFSET('Smelter Look-up'!$G$4,$V24-4,0))</f>
        <v/>
      </c>
      <c r="I24" s="210" t="str">
        <f ca="1">IF(ISERROR($V24),"",OFFSET('Smelter Look-up'!$H$4,$V24-4,0))</f>
        <v/>
      </c>
      <c r="J24" s="210" t="str">
        <f ca="1">IF(ISERROR($V24),"",OFFSET('Smelter Look-up'!$I$4,$V24-4,0))</f>
        <v/>
      </c>
      <c r="K24" s="260"/>
      <c r="L24" s="260"/>
      <c r="M24" s="260"/>
      <c r="N24" s="260"/>
      <c r="O24" s="260"/>
      <c r="P24" s="211"/>
      <c r="Q24" s="261"/>
      <c r="R24" s="208" t="str">
        <f ca="1">IF(ISERROR($V24),"",OFFSET('Smelter Look-up'!$C$4,$V24-4,0)&amp;"")</f>
        <v/>
      </c>
      <c r="S24" s="215" t="str">
        <f t="shared" ca="1" si="3"/>
        <v/>
      </c>
      <c r="T24" s="215" t="str">
        <f ca="1">IF(B24="","",IF(ISERROR(MATCH($J24,SorP!$B$1:$B$6230,0)),"",INDIRECT("'SorP'!$A$"&amp;MATCH($J24,SorP!$B$1:$B$6230,0))))</f>
        <v/>
      </c>
      <c r="U24" s="231"/>
      <c r="V24" s="262" t="e">
        <f>IF(C24="",NA(),IF(OR(C24="Smelter not listed",C24="Smelter not yet identified"),MATCH($B24&amp;$D24,'Smelter Look-up'!$J:$J,0),MATCH($B24&amp;$C24,'Smelter Look-up'!$J:$J,0)))</f>
        <v>#N/A</v>
      </c>
      <c r="W24" s="263"/>
      <c r="X24" s="263">
        <f t="shared" ca="1" si="4"/>
        <v>0</v>
      </c>
      <c r="Y24" s="263"/>
      <c r="Z24" s="263"/>
      <c r="AB24" s="265" t="str">
        <f t="shared" si="5"/>
        <v/>
      </c>
    </row>
    <row r="25" spans="1:28" s="264" customFormat="1" ht="20.25">
      <c r="A25" s="207"/>
      <c r="B25" s="208" t="str">
        <f>IF(LEN(A25)=0,"",INDEX('Smelter Look-up'!$A:$A,MATCH($A25,'Smelter Look-up'!$E:$E,0)))</f>
        <v/>
      </c>
      <c r="C25" s="212" t="str">
        <f>IF(LEN(A25)=0,"",INDEX('Smelter Look-up'!$C:$C,MATCH($A25,'Smelter Look-up'!$E:$E,0)))</f>
        <v/>
      </c>
      <c r="D25" s="270"/>
      <c r="E25" s="208" t="str">
        <f ca="1">IF(ISERROR($V25),"",OFFSET('Smelter Look-up'!$D$4,$V25-4,0)&amp;"")</f>
        <v/>
      </c>
      <c r="F25" s="208" t="str">
        <f ca="1">IF(ISERROR($V25),"",OFFSET('Smelter Look-up'!$E$4,$V25-4,0))</f>
        <v/>
      </c>
      <c r="G25" s="208" t="str">
        <f ca="1">IF(C25=$X$4,IF(ISERROR($V25),"Enter smelter details","RMI"),IF(ISERROR($V25),"",OFFSET('Smelter Look-up'!$F$4,$V25-4,0)))</f>
        <v/>
      </c>
      <c r="H25" s="209" t="str">
        <f ca="1">IF(ISERROR($V25),"",OFFSET('Smelter Look-up'!$G$4,$V25-4,0))</f>
        <v/>
      </c>
      <c r="I25" s="210" t="str">
        <f ca="1">IF(ISERROR($V25),"",OFFSET('Smelter Look-up'!$H$4,$V25-4,0))</f>
        <v/>
      </c>
      <c r="J25" s="210" t="str">
        <f ca="1">IF(ISERROR($V25),"",OFFSET('Smelter Look-up'!$I$4,$V25-4,0))</f>
        <v/>
      </c>
      <c r="K25" s="260"/>
      <c r="L25" s="260"/>
      <c r="M25" s="260"/>
      <c r="N25" s="260"/>
      <c r="O25" s="260"/>
      <c r="P25" s="211"/>
      <c r="Q25" s="261"/>
      <c r="R25" s="208" t="str">
        <f ca="1">IF(ISERROR($V25),"",OFFSET('Smelter Look-up'!$C$4,$V25-4,0)&amp;"")</f>
        <v/>
      </c>
      <c r="S25" s="215" t="str">
        <f t="shared" ca="1" si="3"/>
        <v/>
      </c>
      <c r="T25" s="215" t="str">
        <f ca="1">IF(B25="","",IF(ISERROR(MATCH($J25,SorP!$B$1:$B$6230,0)),"",INDIRECT("'SorP'!$A$"&amp;MATCH($J25,SorP!$B$1:$B$6230,0))))</f>
        <v/>
      </c>
      <c r="U25" s="231"/>
      <c r="V25" s="262" t="e">
        <f>IF(C25="",NA(),IF(OR(C25="Smelter not listed",C25="Smelter not yet identified"),MATCH($B25&amp;$D25,'Smelter Look-up'!$J:$J,0),MATCH($B25&amp;$C25,'Smelter Look-up'!$J:$J,0)))</f>
        <v>#N/A</v>
      </c>
      <c r="W25" s="263"/>
      <c r="X25" s="263">
        <f t="shared" ca="1" si="4"/>
        <v>0</v>
      </c>
      <c r="Y25" s="263"/>
      <c r="Z25" s="263"/>
      <c r="AB25" s="265" t="str">
        <f t="shared" si="5"/>
        <v/>
      </c>
    </row>
    <row r="26" spans="1:28" s="264" customFormat="1" ht="20.25">
      <c r="A26" s="207"/>
      <c r="B26" s="208" t="str">
        <f>IF(LEN(A26)=0,"",INDEX('Smelter Look-up'!$A:$A,MATCH($A26,'Smelter Look-up'!$E:$E,0)))</f>
        <v/>
      </c>
      <c r="C26" s="212" t="str">
        <f>IF(LEN(A26)=0,"",INDEX('Smelter Look-up'!$C:$C,MATCH($A26,'Smelter Look-up'!$E:$E,0)))</f>
        <v/>
      </c>
      <c r="D26" s="270"/>
      <c r="E26" s="208" t="str">
        <f ca="1">IF(ISERROR($V26),"",OFFSET('Smelter Look-up'!$D$4,$V26-4,0)&amp;"")</f>
        <v/>
      </c>
      <c r="F26" s="208" t="str">
        <f ca="1">IF(ISERROR($V26),"",OFFSET('Smelter Look-up'!$E$4,$V26-4,0))</f>
        <v/>
      </c>
      <c r="G26" s="208" t="str">
        <f ca="1">IF(C26=$X$4,IF(ISERROR($V26),"Enter smelter details","RMI"),IF(ISERROR($V26),"",OFFSET('Smelter Look-up'!$F$4,$V26-4,0)))</f>
        <v/>
      </c>
      <c r="H26" s="209" t="str">
        <f ca="1">IF(ISERROR($V26),"",OFFSET('Smelter Look-up'!$G$4,$V26-4,0))</f>
        <v/>
      </c>
      <c r="I26" s="210" t="str">
        <f ca="1">IF(ISERROR($V26),"",OFFSET('Smelter Look-up'!$H$4,$V26-4,0))</f>
        <v/>
      </c>
      <c r="J26" s="210" t="str">
        <f ca="1">IF(ISERROR($V26),"",OFFSET('Smelter Look-up'!$I$4,$V26-4,0))</f>
        <v/>
      </c>
      <c r="K26" s="260"/>
      <c r="L26" s="260"/>
      <c r="M26" s="260"/>
      <c r="N26" s="260"/>
      <c r="O26" s="260"/>
      <c r="P26" s="211"/>
      <c r="Q26" s="261"/>
      <c r="R26" s="208" t="str">
        <f ca="1">IF(ISERROR($V26),"",OFFSET('Smelter Look-up'!$C$4,$V26-4,0)&amp;"")</f>
        <v/>
      </c>
      <c r="S26" s="215" t="str">
        <f t="shared" ca="1" si="3"/>
        <v/>
      </c>
      <c r="T26" s="215" t="str">
        <f ca="1">IF(B26="","",IF(ISERROR(MATCH($J26,SorP!$B$1:$B$6230,0)),"",INDIRECT("'SorP'!$A$"&amp;MATCH($J26,SorP!$B$1:$B$6230,0))))</f>
        <v/>
      </c>
      <c r="U26" s="231"/>
      <c r="V26" s="262" t="e">
        <f>IF(C26="",NA(),IF(OR(C26="Smelter not listed",C26="Smelter not yet identified"),MATCH($B26&amp;$D26,'Smelter Look-up'!$J:$J,0),MATCH($B26&amp;$C26,'Smelter Look-up'!$J:$J,0)))</f>
        <v>#N/A</v>
      </c>
      <c r="W26" s="263"/>
      <c r="X26" s="263">
        <f t="shared" ca="1" si="4"/>
        <v>0</v>
      </c>
      <c r="Y26" s="263"/>
      <c r="Z26" s="263"/>
      <c r="AB26" s="265" t="str">
        <f t="shared" si="5"/>
        <v/>
      </c>
    </row>
    <row r="27" spans="1:28" s="264" customFormat="1" ht="20.25">
      <c r="A27" s="207"/>
      <c r="B27" s="208" t="str">
        <f>IF(LEN(A27)=0,"",INDEX('Smelter Look-up'!$A:$A,MATCH($A27,'Smelter Look-up'!$E:$E,0)))</f>
        <v/>
      </c>
      <c r="C27" s="212" t="str">
        <f>IF(LEN(A27)=0,"",INDEX('Smelter Look-up'!$C:$C,MATCH($A27,'Smelter Look-up'!$E:$E,0)))</f>
        <v/>
      </c>
      <c r="D27" s="270"/>
      <c r="E27" s="208" t="str">
        <f ca="1">IF(ISERROR($V27),"",OFFSET('Smelter Look-up'!$D$4,$V27-4,0)&amp;"")</f>
        <v/>
      </c>
      <c r="F27" s="208" t="str">
        <f ca="1">IF(ISERROR($V27),"",OFFSET('Smelter Look-up'!$E$4,$V27-4,0))</f>
        <v/>
      </c>
      <c r="G27" s="208" t="str">
        <f ca="1">IF(C27=$X$4,IF(ISERROR($V27),"Enter smelter details","RMI"),IF(ISERROR($V27),"",OFFSET('Smelter Look-up'!$F$4,$V27-4,0)))</f>
        <v/>
      </c>
      <c r="H27" s="209" t="str">
        <f ca="1">IF(ISERROR($V27),"",OFFSET('Smelter Look-up'!$G$4,$V27-4,0))</f>
        <v/>
      </c>
      <c r="I27" s="210" t="str">
        <f ca="1">IF(ISERROR($V27),"",OFFSET('Smelter Look-up'!$H$4,$V27-4,0))</f>
        <v/>
      </c>
      <c r="J27" s="210" t="str">
        <f ca="1">IF(ISERROR($V27),"",OFFSET('Smelter Look-up'!$I$4,$V27-4,0))</f>
        <v/>
      </c>
      <c r="K27" s="260"/>
      <c r="L27" s="260"/>
      <c r="M27" s="260"/>
      <c r="N27" s="260"/>
      <c r="O27" s="260"/>
      <c r="P27" s="211"/>
      <c r="Q27" s="261"/>
      <c r="R27" s="208" t="str">
        <f ca="1">IF(ISERROR($V27),"",OFFSET('Smelter Look-up'!$C$4,$V27-4,0)&amp;"")</f>
        <v/>
      </c>
      <c r="S27" s="215" t="str">
        <f t="shared" ca="1" si="3"/>
        <v/>
      </c>
      <c r="T27" s="215" t="str">
        <f ca="1">IF(B27="","",IF(ISERROR(MATCH($J27,SorP!$B$1:$B$6230,0)),"",INDIRECT("'SorP'!$A$"&amp;MATCH($J27,SorP!$B$1:$B$6230,0))))</f>
        <v/>
      </c>
      <c r="U27" s="231"/>
      <c r="V27" s="262" t="e">
        <f>IF(C27="",NA(),IF(OR(C27="Smelter not listed",C27="Smelter not yet identified"),MATCH($B27&amp;$D27,'Smelter Look-up'!$J:$J,0),MATCH($B27&amp;$C27,'Smelter Look-up'!$J:$J,0)))</f>
        <v>#N/A</v>
      </c>
      <c r="W27" s="263"/>
      <c r="X27" s="263">
        <f t="shared" ca="1" si="4"/>
        <v>0</v>
      </c>
      <c r="Y27" s="263"/>
      <c r="Z27" s="263"/>
      <c r="AB27" s="265" t="str">
        <f t="shared" si="5"/>
        <v/>
      </c>
    </row>
    <row r="28" spans="1:28" s="264" customFormat="1" ht="20.25">
      <c r="A28" s="207"/>
      <c r="B28" s="208" t="str">
        <f>IF(LEN(A28)=0,"",INDEX('Smelter Look-up'!$A:$A,MATCH($A28,'Smelter Look-up'!$E:$E,0)))</f>
        <v/>
      </c>
      <c r="C28" s="212" t="str">
        <f>IF(LEN(A28)=0,"",INDEX('Smelter Look-up'!$C:$C,MATCH($A28,'Smelter Look-up'!$E:$E,0)))</f>
        <v/>
      </c>
      <c r="D28" s="270"/>
      <c r="E28" s="208" t="str">
        <f ca="1">IF(ISERROR($V28),"",OFFSET('Smelter Look-up'!$D$4,$V28-4,0)&amp;"")</f>
        <v/>
      </c>
      <c r="F28" s="208" t="str">
        <f ca="1">IF(ISERROR($V28),"",OFFSET('Smelter Look-up'!$E$4,$V28-4,0))</f>
        <v/>
      </c>
      <c r="G28" s="208" t="str">
        <f ca="1">IF(C28=$X$4,IF(ISERROR($V28),"Enter smelter details","RMI"),IF(ISERROR($V28),"",OFFSET('Smelter Look-up'!$F$4,$V28-4,0)))</f>
        <v/>
      </c>
      <c r="H28" s="209" t="str">
        <f ca="1">IF(ISERROR($V28),"",OFFSET('Smelter Look-up'!$G$4,$V28-4,0))</f>
        <v/>
      </c>
      <c r="I28" s="210" t="str">
        <f ca="1">IF(ISERROR($V28),"",OFFSET('Smelter Look-up'!$H$4,$V28-4,0))</f>
        <v/>
      </c>
      <c r="J28" s="210" t="str">
        <f ca="1">IF(ISERROR($V28),"",OFFSET('Smelter Look-up'!$I$4,$V28-4,0))</f>
        <v/>
      </c>
      <c r="K28" s="260"/>
      <c r="L28" s="260"/>
      <c r="M28" s="260"/>
      <c r="N28" s="260"/>
      <c r="O28" s="260"/>
      <c r="P28" s="211"/>
      <c r="Q28" s="261"/>
      <c r="R28" s="208" t="str">
        <f ca="1">IF(ISERROR($V28),"",OFFSET('Smelter Look-up'!$C$4,$V28-4,0)&amp;"")</f>
        <v/>
      </c>
      <c r="S28" s="215" t="str">
        <f t="shared" ca="1" si="3"/>
        <v/>
      </c>
      <c r="T28" s="215" t="str">
        <f ca="1">IF(B28="","",IF(ISERROR(MATCH($J28,SorP!$B$1:$B$6230,0)),"",INDIRECT("'SorP'!$A$"&amp;MATCH($J28,SorP!$B$1:$B$6230,0))))</f>
        <v/>
      </c>
      <c r="U28" s="231"/>
      <c r="V28" s="262" t="e">
        <f>IF(C28="",NA(),IF(OR(C28="Smelter not listed",C28="Smelter not yet identified"),MATCH($B28&amp;$D28,'Smelter Look-up'!$J:$J,0),MATCH($B28&amp;$C28,'Smelter Look-up'!$J:$J,0)))</f>
        <v>#N/A</v>
      </c>
      <c r="W28" s="263"/>
      <c r="X28" s="263">
        <f t="shared" ca="1" si="4"/>
        <v>0</v>
      </c>
      <c r="Y28" s="263"/>
      <c r="Z28" s="263"/>
      <c r="AB28" s="265" t="str">
        <f t="shared" si="5"/>
        <v/>
      </c>
    </row>
    <row r="29" spans="1:28" s="264" customFormat="1" ht="20.25">
      <c r="A29" s="207"/>
      <c r="B29" s="208" t="str">
        <f>IF(LEN(A29)=0,"",INDEX('Smelter Look-up'!$A:$A,MATCH($A29,'Smelter Look-up'!$E:$E,0)))</f>
        <v/>
      </c>
      <c r="C29" s="212" t="str">
        <f>IF(LEN(A29)=0,"",INDEX('Smelter Look-up'!$C:$C,MATCH($A29,'Smelter Look-up'!$E:$E,0)))</f>
        <v/>
      </c>
      <c r="D29" s="270"/>
      <c r="E29" s="208" t="str">
        <f ca="1">IF(ISERROR($V29),"",OFFSET('Smelter Look-up'!$D$4,$V29-4,0)&amp;"")</f>
        <v/>
      </c>
      <c r="F29" s="208" t="str">
        <f ca="1">IF(ISERROR($V29),"",OFFSET('Smelter Look-up'!$E$4,$V29-4,0))</f>
        <v/>
      </c>
      <c r="G29" s="208" t="str">
        <f ca="1">IF(C29=$X$4,IF(ISERROR($V29),"Enter smelter details","RMI"),IF(ISERROR($V29),"",OFFSET('Smelter Look-up'!$F$4,$V29-4,0)))</f>
        <v/>
      </c>
      <c r="H29" s="209" t="str">
        <f ca="1">IF(ISERROR($V29),"",OFFSET('Smelter Look-up'!$G$4,$V29-4,0))</f>
        <v/>
      </c>
      <c r="I29" s="210" t="str">
        <f ca="1">IF(ISERROR($V29),"",OFFSET('Smelter Look-up'!$H$4,$V29-4,0))</f>
        <v/>
      </c>
      <c r="J29" s="210" t="str">
        <f ca="1">IF(ISERROR($V29),"",OFFSET('Smelter Look-up'!$I$4,$V29-4,0))</f>
        <v/>
      </c>
      <c r="K29" s="260"/>
      <c r="L29" s="260"/>
      <c r="M29" s="260"/>
      <c r="N29" s="260"/>
      <c r="O29" s="260"/>
      <c r="P29" s="211"/>
      <c r="Q29" s="261"/>
      <c r="R29" s="208" t="str">
        <f ca="1">IF(ISERROR($V29),"",OFFSET('Smelter Look-up'!$C$4,$V29-4,0)&amp;"")</f>
        <v/>
      </c>
      <c r="S29" s="215" t="str">
        <f t="shared" ca="1" si="3"/>
        <v/>
      </c>
      <c r="T29" s="215" t="str">
        <f ca="1">IF(B29="","",IF(ISERROR(MATCH($J29,SorP!$B$1:$B$6230,0)),"",INDIRECT("'SorP'!$A$"&amp;MATCH($J29,SorP!$B$1:$B$6230,0))))</f>
        <v/>
      </c>
      <c r="U29" s="231"/>
      <c r="V29" s="262" t="e">
        <f>IF(C29="",NA(),IF(OR(C29="Smelter not listed",C29="Smelter not yet identified"),MATCH($B29&amp;$D29,'Smelter Look-up'!$J:$J,0),MATCH($B29&amp;$C29,'Smelter Look-up'!$J:$J,0)))</f>
        <v>#N/A</v>
      </c>
      <c r="W29" s="263"/>
      <c r="X29" s="263">
        <f t="shared" ca="1" si="4"/>
        <v>0</v>
      </c>
      <c r="Y29" s="263"/>
      <c r="Z29" s="263"/>
      <c r="AB29" s="265" t="str">
        <f t="shared" si="5"/>
        <v/>
      </c>
    </row>
    <row r="30" spans="1:28" s="264" customFormat="1" ht="20.25">
      <c r="A30" s="207"/>
      <c r="B30" s="208" t="str">
        <f>IF(LEN(A30)=0,"",INDEX('Smelter Look-up'!$A:$A,MATCH($A30,'Smelter Look-up'!$E:$E,0)))</f>
        <v/>
      </c>
      <c r="C30" s="212" t="str">
        <f>IF(LEN(A30)=0,"",INDEX('Smelter Look-up'!$C:$C,MATCH($A30,'Smelter Look-up'!$E:$E,0)))</f>
        <v/>
      </c>
      <c r="D30" s="270"/>
      <c r="E30" s="208" t="str">
        <f ca="1">IF(ISERROR($V30),"",OFFSET('Smelter Look-up'!$D$4,$V30-4,0)&amp;"")</f>
        <v/>
      </c>
      <c r="F30" s="208" t="str">
        <f ca="1">IF(ISERROR($V30),"",OFFSET('Smelter Look-up'!$E$4,$V30-4,0))</f>
        <v/>
      </c>
      <c r="G30" s="208" t="str">
        <f ca="1">IF(C30=$X$4,IF(ISERROR($V30),"Enter smelter details","RMI"),IF(ISERROR($V30),"",OFFSET('Smelter Look-up'!$F$4,$V30-4,0)))</f>
        <v/>
      </c>
      <c r="H30" s="209" t="str">
        <f ca="1">IF(ISERROR($V30),"",OFFSET('Smelter Look-up'!$G$4,$V30-4,0))</f>
        <v/>
      </c>
      <c r="I30" s="210" t="str">
        <f ca="1">IF(ISERROR($V30),"",OFFSET('Smelter Look-up'!$H$4,$V30-4,0))</f>
        <v/>
      </c>
      <c r="J30" s="210" t="str">
        <f ca="1">IF(ISERROR($V30),"",OFFSET('Smelter Look-up'!$I$4,$V30-4,0))</f>
        <v/>
      </c>
      <c r="K30" s="260"/>
      <c r="L30" s="260"/>
      <c r="M30" s="260"/>
      <c r="N30" s="260"/>
      <c r="O30" s="260"/>
      <c r="P30" s="211"/>
      <c r="Q30" s="261"/>
      <c r="R30" s="208" t="str">
        <f ca="1">IF(ISERROR($V30),"",OFFSET('Smelter Look-up'!$C$4,$V30-4,0)&amp;"")</f>
        <v/>
      </c>
      <c r="S30" s="215" t="str">
        <f t="shared" ca="1" si="3"/>
        <v/>
      </c>
      <c r="T30" s="215" t="str">
        <f ca="1">IF(B30="","",IF(ISERROR(MATCH($J30,SorP!$B$1:$B$6230,0)),"",INDIRECT("'SorP'!$A$"&amp;MATCH($J30,SorP!$B$1:$B$6230,0))))</f>
        <v/>
      </c>
      <c r="U30" s="231"/>
      <c r="V30" s="262" t="e">
        <f>IF(C30="",NA(),IF(OR(C30="Smelter not listed",C30="Smelter not yet identified"),MATCH($B30&amp;$D30,'Smelter Look-up'!$J:$J,0),MATCH($B30&amp;$C30,'Smelter Look-up'!$J:$J,0)))</f>
        <v>#N/A</v>
      </c>
      <c r="W30" s="263"/>
      <c r="X30" s="263">
        <f t="shared" ca="1" si="4"/>
        <v>0</v>
      </c>
      <c r="Y30" s="263"/>
      <c r="Z30" s="263"/>
      <c r="AB30" s="265" t="str">
        <f t="shared" si="5"/>
        <v/>
      </c>
    </row>
    <row r="31" spans="1:28" s="264" customFormat="1" ht="20.25">
      <c r="A31" s="207"/>
      <c r="B31" s="208" t="str">
        <f>IF(LEN(A31)=0,"",INDEX('Smelter Look-up'!$A:$A,MATCH($A31,'Smelter Look-up'!$E:$E,0)))</f>
        <v/>
      </c>
      <c r="C31" s="212" t="str">
        <f>IF(LEN(A31)=0,"",INDEX('Smelter Look-up'!$C:$C,MATCH($A31,'Smelter Look-up'!$E:$E,0)))</f>
        <v/>
      </c>
      <c r="D31" s="270"/>
      <c r="E31" s="208" t="str">
        <f ca="1">IF(ISERROR($V31),"",OFFSET('Smelter Look-up'!$D$4,$V31-4,0)&amp;"")</f>
        <v/>
      </c>
      <c r="F31" s="208" t="str">
        <f ca="1">IF(ISERROR($V31),"",OFFSET('Smelter Look-up'!$E$4,$V31-4,0))</f>
        <v/>
      </c>
      <c r="G31" s="208" t="str">
        <f ca="1">IF(C31=$X$4,IF(ISERROR($V31),"Enter smelter details","RMI"),IF(ISERROR($V31),"",OFFSET('Smelter Look-up'!$F$4,$V31-4,0)))</f>
        <v/>
      </c>
      <c r="H31" s="209" t="str">
        <f ca="1">IF(ISERROR($V31),"",OFFSET('Smelter Look-up'!$G$4,$V31-4,0))</f>
        <v/>
      </c>
      <c r="I31" s="210" t="str">
        <f ca="1">IF(ISERROR($V31),"",OFFSET('Smelter Look-up'!$H$4,$V31-4,0))</f>
        <v/>
      </c>
      <c r="J31" s="210" t="str">
        <f ca="1">IF(ISERROR($V31),"",OFFSET('Smelter Look-up'!$I$4,$V31-4,0))</f>
        <v/>
      </c>
      <c r="K31" s="260"/>
      <c r="L31" s="260"/>
      <c r="M31" s="260"/>
      <c r="N31" s="260"/>
      <c r="O31" s="260"/>
      <c r="P31" s="211"/>
      <c r="Q31" s="261"/>
      <c r="R31" s="208" t="str">
        <f ca="1">IF(ISERROR($V31),"",OFFSET('Smelter Look-up'!$C$4,$V31-4,0)&amp;"")</f>
        <v/>
      </c>
      <c r="S31" s="215" t="str">
        <f t="shared" ca="1" si="3"/>
        <v/>
      </c>
      <c r="T31" s="215" t="str">
        <f ca="1">IF(B31="","",IF(ISERROR(MATCH($J31,SorP!$B$1:$B$6230,0)),"",INDIRECT("'SorP'!$A$"&amp;MATCH($J31,SorP!$B$1:$B$6230,0))))</f>
        <v/>
      </c>
      <c r="U31" s="231"/>
      <c r="V31" s="262" t="e">
        <f>IF(C31="",NA(),IF(OR(C31="Smelter not listed",C31="Smelter not yet identified"),MATCH($B31&amp;$D31,'Smelter Look-up'!$J:$J,0),MATCH($B31&amp;$C31,'Smelter Look-up'!$J:$J,0)))</f>
        <v>#N/A</v>
      </c>
      <c r="W31" s="263"/>
      <c r="X31" s="263">
        <f t="shared" ca="1" si="4"/>
        <v>0</v>
      </c>
      <c r="Y31" s="263"/>
      <c r="Z31" s="263"/>
      <c r="AB31" s="265" t="str">
        <f t="shared" si="5"/>
        <v/>
      </c>
    </row>
    <row r="32" spans="1:28" s="264" customFormat="1" ht="20.25">
      <c r="A32" s="207"/>
      <c r="B32" s="208" t="str">
        <f>IF(LEN(A32)=0,"",INDEX('Smelter Look-up'!$A:$A,MATCH($A32,'Smelter Look-up'!$E:$E,0)))</f>
        <v/>
      </c>
      <c r="C32" s="212" t="str">
        <f>IF(LEN(A32)=0,"",INDEX('Smelter Look-up'!$C:$C,MATCH($A32,'Smelter Look-up'!$E:$E,0)))</f>
        <v/>
      </c>
      <c r="D32" s="270"/>
      <c r="E32" s="208" t="str">
        <f ca="1">IF(ISERROR($V32),"",OFFSET('Smelter Look-up'!$D$4,$V32-4,0)&amp;"")</f>
        <v/>
      </c>
      <c r="F32" s="208" t="str">
        <f ca="1">IF(ISERROR($V32),"",OFFSET('Smelter Look-up'!$E$4,$V32-4,0))</f>
        <v/>
      </c>
      <c r="G32" s="208" t="str">
        <f ca="1">IF(C32=$X$4,IF(ISERROR($V32),"Enter smelter details","RMI"),IF(ISERROR($V32),"",OFFSET('Smelter Look-up'!$F$4,$V32-4,0)))</f>
        <v/>
      </c>
      <c r="H32" s="209" t="str">
        <f ca="1">IF(ISERROR($V32),"",OFFSET('Smelter Look-up'!$G$4,$V32-4,0))</f>
        <v/>
      </c>
      <c r="I32" s="210" t="str">
        <f ca="1">IF(ISERROR($V32),"",OFFSET('Smelter Look-up'!$H$4,$V32-4,0))</f>
        <v/>
      </c>
      <c r="J32" s="210" t="str">
        <f ca="1">IF(ISERROR($V32),"",OFFSET('Smelter Look-up'!$I$4,$V32-4,0))</f>
        <v/>
      </c>
      <c r="K32" s="260"/>
      <c r="L32" s="260"/>
      <c r="M32" s="260"/>
      <c r="N32" s="260"/>
      <c r="O32" s="260"/>
      <c r="P32" s="211"/>
      <c r="Q32" s="261"/>
      <c r="R32" s="208" t="str">
        <f ca="1">IF(ISERROR($V32),"",OFFSET('Smelter Look-up'!$C$4,$V32-4,0)&amp;"")</f>
        <v/>
      </c>
      <c r="S32" s="215" t="str">
        <f t="shared" ca="1" si="3"/>
        <v/>
      </c>
      <c r="T32" s="215" t="str">
        <f ca="1">IF(B32="","",IF(ISERROR(MATCH($J32,SorP!$B$1:$B$6230,0)),"",INDIRECT("'SorP'!$A$"&amp;MATCH($J32,SorP!$B$1:$B$6230,0))))</f>
        <v/>
      </c>
      <c r="U32" s="231"/>
      <c r="V32" s="262" t="e">
        <f>IF(C32="",NA(),IF(OR(C32="Smelter not listed",C32="Smelter not yet identified"),MATCH($B32&amp;$D32,'Smelter Look-up'!$J:$J,0),MATCH($B32&amp;$C32,'Smelter Look-up'!$J:$J,0)))</f>
        <v>#N/A</v>
      </c>
      <c r="W32" s="263"/>
      <c r="X32" s="263">
        <f t="shared" ca="1" si="4"/>
        <v>0</v>
      </c>
      <c r="Y32" s="263"/>
      <c r="Z32" s="263"/>
      <c r="AB32" s="265" t="str">
        <f t="shared" si="5"/>
        <v/>
      </c>
    </row>
    <row r="33" spans="1:28" s="264" customFormat="1" ht="20.25">
      <c r="A33" s="207"/>
      <c r="B33" s="208" t="str">
        <f>IF(LEN(A33)=0,"",INDEX('Smelter Look-up'!$A:$A,MATCH($A33,'Smelter Look-up'!$E:$E,0)))</f>
        <v/>
      </c>
      <c r="C33" s="212" t="str">
        <f>IF(LEN(A33)=0,"",INDEX('Smelter Look-up'!$C:$C,MATCH($A33,'Smelter Look-up'!$E:$E,0)))</f>
        <v/>
      </c>
      <c r="D33" s="270"/>
      <c r="E33" s="208" t="str">
        <f ca="1">IF(ISERROR($V33),"",OFFSET('Smelter Look-up'!$D$4,$V33-4,0)&amp;"")</f>
        <v/>
      </c>
      <c r="F33" s="208" t="str">
        <f ca="1">IF(ISERROR($V33),"",OFFSET('Smelter Look-up'!$E$4,$V33-4,0))</f>
        <v/>
      </c>
      <c r="G33" s="208" t="str">
        <f ca="1">IF(C33=$X$4,IF(ISERROR($V33),"Enter smelter details","RMI"),IF(ISERROR($V33),"",OFFSET('Smelter Look-up'!$F$4,$V33-4,0)))</f>
        <v/>
      </c>
      <c r="H33" s="209" t="str">
        <f ca="1">IF(ISERROR($V33),"",OFFSET('Smelter Look-up'!$G$4,$V33-4,0))</f>
        <v/>
      </c>
      <c r="I33" s="210" t="str">
        <f ca="1">IF(ISERROR($V33),"",OFFSET('Smelter Look-up'!$H$4,$V33-4,0))</f>
        <v/>
      </c>
      <c r="J33" s="210" t="str">
        <f ca="1">IF(ISERROR($V33),"",OFFSET('Smelter Look-up'!$I$4,$V33-4,0))</f>
        <v/>
      </c>
      <c r="K33" s="260"/>
      <c r="L33" s="260"/>
      <c r="M33" s="260"/>
      <c r="N33" s="260"/>
      <c r="O33" s="260"/>
      <c r="P33" s="211"/>
      <c r="Q33" s="261"/>
      <c r="R33" s="208" t="str">
        <f ca="1">IF(ISERROR($V33),"",OFFSET('Smelter Look-up'!$C$4,$V33-4,0)&amp;"")</f>
        <v/>
      </c>
      <c r="S33" s="215" t="str">
        <f t="shared" ca="1" si="3"/>
        <v/>
      </c>
      <c r="T33" s="215" t="str">
        <f ca="1">IF(B33="","",IF(ISERROR(MATCH($J33,SorP!$B$1:$B$6230,0)),"",INDIRECT("'SorP'!$A$"&amp;MATCH($J33,SorP!$B$1:$B$6230,0))))</f>
        <v/>
      </c>
      <c r="U33" s="231"/>
      <c r="V33" s="262" t="e">
        <f>IF(C33="",NA(),IF(OR(C33="Smelter not listed",C33="Smelter not yet identified"),MATCH($B33&amp;$D33,'Smelter Look-up'!$J:$J,0),MATCH($B33&amp;$C33,'Smelter Look-up'!$J:$J,0)))</f>
        <v>#N/A</v>
      </c>
      <c r="W33" s="263"/>
      <c r="X33" s="263">
        <f t="shared" ca="1" si="4"/>
        <v>0</v>
      </c>
      <c r="Y33" s="263"/>
      <c r="Z33" s="263"/>
      <c r="AB33" s="265" t="str">
        <f t="shared" si="5"/>
        <v/>
      </c>
    </row>
    <row r="34" spans="1:28" s="264" customFormat="1" ht="20.25">
      <c r="A34" s="207"/>
      <c r="B34" s="208" t="str">
        <f>IF(LEN(A34)=0,"",INDEX('Smelter Look-up'!$A:$A,MATCH($A34,'Smelter Look-up'!$E:$E,0)))</f>
        <v/>
      </c>
      <c r="C34" s="212" t="str">
        <f>IF(LEN(A34)=0,"",INDEX('Smelter Look-up'!$C:$C,MATCH($A34,'Smelter Look-up'!$E:$E,0)))</f>
        <v/>
      </c>
      <c r="D34" s="270"/>
      <c r="E34" s="208" t="str">
        <f ca="1">IF(ISERROR($V34),"",OFFSET('Smelter Look-up'!$D$4,$V34-4,0)&amp;"")</f>
        <v/>
      </c>
      <c r="F34" s="208" t="str">
        <f ca="1">IF(ISERROR($V34),"",OFFSET('Smelter Look-up'!$E$4,$V34-4,0))</f>
        <v/>
      </c>
      <c r="G34" s="208" t="str">
        <f ca="1">IF(C34=$X$4,IF(ISERROR($V34),"Enter smelter details","RMI"),IF(ISERROR($V34),"",OFFSET('Smelter Look-up'!$F$4,$V34-4,0)))</f>
        <v/>
      </c>
      <c r="H34" s="209" t="str">
        <f ca="1">IF(ISERROR($V34),"",OFFSET('Smelter Look-up'!$G$4,$V34-4,0))</f>
        <v/>
      </c>
      <c r="I34" s="210" t="str">
        <f ca="1">IF(ISERROR($V34),"",OFFSET('Smelter Look-up'!$H$4,$V34-4,0))</f>
        <v/>
      </c>
      <c r="J34" s="210" t="str">
        <f ca="1">IF(ISERROR($V34),"",OFFSET('Smelter Look-up'!$I$4,$V34-4,0))</f>
        <v/>
      </c>
      <c r="K34" s="260"/>
      <c r="L34" s="260"/>
      <c r="M34" s="260"/>
      <c r="N34" s="260"/>
      <c r="O34" s="260"/>
      <c r="P34" s="211"/>
      <c r="Q34" s="261"/>
      <c r="R34" s="208" t="str">
        <f ca="1">IF(ISERROR($V34),"",OFFSET('Smelter Look-up'!$C$4,$V34-4,0)&amp;"")</f>
        <v/>
      </c>
      <c r="S34" s="215" t="str">
        <f t="shared" ca="1" si="3"/>
        <v/>
      </c>
      <c r="T34" s="215" t="str">
        <f ca="1">IF(B34="","",IF(ISERROR(MATCH($J34,SorP!$B$1:$B$6230,0)),"",INDIRECT("'SorP'!$A$"&amp;MATCH($J34,SorP!$B$1:$B$6230,0))))</f>
        <v/>
      </c>
      <c r="U34" s="231"/>
      <c r="V34" s="262" t="e">
        <f>IF(C34="",NA(),IF(OR(C34="Smelter not listed",C34="Smelter not yet identified"),MATCH($B34&amp;$D34,'Smelter Look-up'!$J:$J,0),MATCH($B34&amp;$C34,'Smelter Look-up'!$J:$J,0)))</f>
        <v>#N/A</v>
      </c>
      <c r="W34" s="263"/>
      <c r="X34" s="263">
        <f t="shared" ca="1" si="4"/>
        <v>0</v>
      </c>
      <c r="Y34" s="263"/>
      <c r="Z34" s="263"/>
      <c r="AB34" s="265" t="str">
        <f t="shared" si="5"/>
        <v/>
      </c>
    </row>
    <row r="35" spans="1:28" s="264" customFormat="1" ht="20.25">
      <c r="A35" s="207"/>
      <c r="B35" s="208" t="str">
        <f>IF(LEN(A35)=0,"",INDEX('Smelter Look-up'!$A:$A,MATCH($A35,'Smelter Look-up'!$E:$E,0)))</f>
        <v/>
      </c>
      <c r="C35" s="212" t="str">
        <f>IF(LEN(A35)=0,"",INDEX('Smelter Look-up'!$C:$C,MATCH($A35,'Smelter Look-up'!$E:$E,0)))</f>
        <v/>
      </c>
      <c r="D35" s="270"/>
      <c r="E35" s="208" t="str">
        <f ca="1">IF(ISERROR($V35),"",OFFSET('Smelter Look-up'!$D$4,$V35-4,0)&amp;"")</f>
        <v/>
      </c>
      <c r="F35" s="208" t="str">
        <f ca="1">IF(ISERROR($V35),"",OFFSET('Smelter Look-up'!$E$4,$V35-4,0))</f>
        <v/>
      </c>
      <c r="G35" s="208" t="str">
        <f ca="1">IF(C35=$X$4,IF(ISERROR($V35),"Enter smelter details","RMI"),IF(ISERROR($V35),"",OFFSET('Smelter Look-up'!$F$4,$V35-4,0)))</f>
        <v/>
      </c>
      <c r="H35" s="209" t="str">
        <f ca="1">IF(ISERROR($V35),"",OFFSET('Smelter Look-up'!$G$4,$V35-4,0))</f>
        <v/>
      </c>
      <c r="I35" s="210" t="str">
        <f ca="1">IF(ISERROR($V35),"",OFFSET('Smelter Look-up'!$H$4,$V35-4,0))</f>
        <v/>
      </c>
      <c r="J35" s="210" t="str">
        <f ca="1">IF(ISERROR($V35),"",OFFSET('Smelter Look-up'!$I$4,$V35-4,0))</f>
        <v/>
      </c>
      <c r="K35" s="260"/>
      <c r="L35" s="260"/>
      <c r="M35" s="260"/>
      <c r="N35" s="260"/>
      <c r="O35" s="260"/>
      <c r="P35" s="211"/>
      <c r="Q35" s="261"/>
      <c r="R35" s="208" t="str">
        <f ca="1">IF(ISERROR($V35),"",OFFSET('Smelter Look-up'!$C$4,$V35-4,0)&amp;"")</f>
        <v/>
      </c>
      <c r="S35" s="215" t="str">
        <f t="shared" ca="1" si="3"/>
        <v/>
      </c>
      <c r="T35" s="215" t="str">
        <f ca="1">IF(B35="","",IF(ISERROR(MATCH($J35,SorP!$B$1:$B$6230,0)),"",INDIRECT("'SorP'!$A$"&amp;MATCH($J35,SorP!$B$1:$B$6230,0))))</f>
        <v/>
      </c>
      <c r="U35" s="231"/>
      <c r="V35" s="262" t="e">
        <f>IF(C35="",NA(),IF(OR(C35="Smelter not listed",C35="Smelter not yet identified"),MATCH($B35&amp;$D35,'Smelter Look-up'!$J:$J,0),MATCH($B35&amp;$C35,'Smelter Look-up'!$J:$J,0)))</f>
        <v>#N/A</v>
      </c>
      <c r="W35" s="263"/>
      <c r="X35" s="263">
        <f t="shared" ca="1" si="4"/>
        <v>0</v>
      </c>
      <c r="Y35" s="263"/>
      <c r="Z35" s="263"/>
      <c r="AB35" s="265" t="str">
        <f t="shared" si="5"/>
        <v/>
      </c>
    </row>
    <row r="36" spans="1:28" s="264" customFormat="1" ht="20.25">
      <c r="A36" s="207"/>
      <c r="B36" s="208" t="str">
        <f>IF(LEN(A36)=0,"",INDEX('Smelter Look-up'!$A:$A,MATCH($A36,'Smelter Look-up'!$E:$E,0)))</f>
        <v/>
      </c>
      <c r="C36" s="212" t="str">
        <f>IF(LEN(A36)=0,"",INDEX('Smelter Look-up'!$C:$C,MATCH($A36,'Smelter Look-up'!$E:$E,0)))</f>
        <v/>
      </c>
      <c r="D36" s="270"/>
      <c r="E36" s="208" t="str">
        <f ca="1">IF(ISERROR($V36),"",OFFSET('Smelter Look-up'!$D$4,$V36-4,0)&amp;"")</f>
        <v/>
      </c>
      <c r="F36" s="208" t="str">
        <f ca="1">IF(ISERROR($V36),"",OFFSET('Smelter Look-up'!$E$4,$V36-4,0))</f>
        <v/>
      </c>
      <c r="G36" s="208" t="str">
        <f ca="1">IF(C36=$X$4,IF(ISERROR($V36),"Enter smelter details","RMI"),IF(ISERROR($V36),"",OFFSET('Smelter Look-up'!$F$4,$V36-4,0)))</f>
        <v/>
      </c>
      <c r="H36" s="209" t="str">
        <f ca="1">IF(ISERROR($V36),"",OFFSET('Smelter Look-up'!$G$4,$V36-4,0))</f>
        <v/>
      </c>
      <c r="I36" s="210" t="str">
        <f ca="1">IF(ISERROR($V36),"",OFFSET('Smelter Look-up'!$H$4,$V36-4,0))</f>
        <v/>
      </c>
      <c r="J36" s="210" t="str">
        <f ca="1">IF(ISERROR($V36),"",OFFSET('Smelter Look-up'!$I$4,$V36-4,0))</f>
        <v/>
      </c>
      <c r="K36" s="260"/>
      <c r="L36" s="260"/>
      <c r="M36" s="260"/>
      <c r="N36" s="260"/>
      <c r="O36" s="260"/>
      <c r="P36" s="211"/>
      <c r="Q36" s="261"/>
      <c r="R36" s="208" t="str">
        <f ca="1">IF(ISERROR($V36),"",OFFSET('Smelter Look-up'!$C$4,$V36-4,0)&amp;"")</f>
        <v/>
      </c>
      <c r="S36" s="215" t="str">
        <f t="shared" ca="1" si="3"/>
        <v/>
      </c>
      <c r="T36" s="215" t="str">
        <f ca="1">IF(B36="","",IF(ISERROR(MATCH($J36,SorP!$B$1:$B$6230,0)),"",INDIRECT("'SorP'!$A$"&amp;MATCH($J36,SorP!$B$1:$B$6230,0))))</f>
        <v/>
      </c>
      <c r="U36" s="231"/>
      <c r="V36" s="262" t="e">
        <f>IF(C36="",NA(),IF(OR(C36="Smelter not listed",C36="Smelter not yet identified"),MATCH($B36&amp;$D36,'Smelter Look-up'!$J:$J,0),MATCH($B36&amp;$C36,'Smelter Look-up'!$J:$J,0)))</f>
        <v>#N/A</v>
      </c>
      <c r="W36" s="263"/>
      <c r="X36" s="263">
        <f t="shared" ca="1" si="4"/>
        <v>0</v>
      </c>
      <c r="Y36" s="263"/>
      <c r="Z36" s="263"/>
      <c r="AB36" s="265" t="str">
        <f t="shared" si="5"/>
        <v/>
      </c>
    </row>
    <row r="37" spans="1:28" s="264" customFormat="1" ht="20.25">
      <c r="A37" s="207"/>
      <c r="B37" s="208" t="str">
        <f>IF(LEN(A37)=0,"",INDEX('Smelter Look-up'!$A:$A,MATCH($A37,'Smelter Look-up'!$E:$E,0)))</f>
        <v/>
      </c>
      <c r="C37" s="212" t="str">
        <f>IF(LEN(A37)=0,"",INDEX('Smelter Look-up'!$C:$C,MATCH($A37,'Smelter Look-up'!$E:$E,0)))</f>
        <v/>
      </c>
      <c r="D37" s="270"/>
      <c r="E37" s="208" t="str">
        <f ca="1">IF(ISERROR($V37),"",OFFSET('Smelter Look-up'!$D$4,$V37-4,0)&amp;"")</f>
        <v/>
      </c>
      <c r="F37" s="208" t="str">
        <f ca="1">IF(ISERROR($V37),"",OFFSET('Smelter Look-up'!$E$4,$V37-4,0))</f>
        <v/>
      </c>
      <c r="G37" s="208" t="str">
        <f ca="1">IF(C37=$X$4,IF(ISERROR($V37),"Enter smelter details","RMI"),IF(ISERROR($V37),"",OFFSET('Smelter Look-up'!$F$4,$V37-4,0)))</f>
        <v/>
      </c>
      <c r="H37" s="209" t="str">
        <f ca="1">IF(ISERROR($V37),"",OFFSET('Smelter Look-up'!$G$4,$V37-4,0))</f>
        <v/>
      </c>
      <c r="I37" s="210" t="str">
        <f ca="1">IF(ISERROR($V37),"",OFFSET('Smelter Look-up'!$H$4,$V37-4,0))</f>
        <v/>
      </c>
      <c r="J37" s="210" t="str">
        <f ca="1">IF(ISERROR($V37),"",OFFSET('Smelter Look-up'!$I$4,$V37-4,0))</f>
        <v/>
      </c>
      <c r="K37" s="260"/>
      <c r="L37" s="260"/>
      <c r="M37" s="260"/>
      <c r="N37" s="260"/>
      <c r="O37" s="260"/>
      <c r="P37" s="211"/>
      <c r="Q37" s="261"/>
      <c r="R37" s="208" t="str">
        <f ca="1">IF(ISERROR($V37),"",OFFSET('Smelter Look-up'!$C$4,$V37-4,0)&amp;"")</f>
        <v/>
      </c>
      <c r="S37" s="215" t="str">
        <f t="shared" ca="1" si="3"/>
        <v/>
      </c>
      <c r="T37" s="215" t="str">
        <f ca="1">IF(B37="","",IF(ISERROR(MATCH($J37,SorP!$B$1:$B$6230,0)),"",INDIRECT("'SorP'!$A$"&amp;MATCH($J37,SorP!$B$1:$B$6230,0))))</f>
        <v/>
      </c>
      <c r="U37" s="231"/>
      <c r="V37" s="262" t="e">
        <f>IF(C37="",NA(),IF(OR(C37="Smelter not listed",C37="Smelter not yet identified"),MATCH($B37&amp;$D37,'Smelter Look-up'!$J:$J,0),MATCH($B37&amp;$C37,'Smelter Look-up'!$J:$J,0)))</f>
        <v>#N/A</v>
      </c>
      <c r="W37" s="263"/>
      <c r="X37" s="263">
        <f t="shared" ca="1" si="4"/>
        <v>0</v>
      </c>
      <c r="Y37" s="263"/>
      <c r="Z37" s="263"/>
      <c r="AB37" s="265" t="str">
        <f t="shared" si="5"/>
        <v/>
      </c>
    </row>
    <row r="38" spans="1:28" s="264" customFormat="1" ht="20.25">
      <c r="A38" s="207"/>
      <c r="B38" s="208" t="str">
        <f>IF(LEN(A38)=0,"",INDEX('Smelter Look-up'!$A:$A,MATCH($A38,'Smelter Look-up'!$E:$E,0)))</f>
        <v/>
      </c>
      <c r="C38" s="212" t="str">
        <f>IF(LEN(A38)=0,"",INDEX('Smelter Look-up'!$C:$C,MATCH($A38,'Smelter Look-up'!$E:$E,0)))</f>
        <v/>
      </c>
      <c r="D38" s="270"/>
      <c r="E38" s="208" t="str">
        <f ca="1">IF(ISERROR($V38),"",OFFSET('Smelter Look-up'!$D$4,$V38-4,0)&amp;"")</f>
        <v/>
      </c>
      <c r="F38" s="208" t="str">
        <f ca="1">IF(ISERROR($V38),"",OFFSET('Smelter Look-up'!$E$4,$V38-4,0))</f>
        <v/>
      </c>
      <c r="G38" s="208" t="str">
        <f ca="1">IF(C38=$X$4,IF(ISERROR($V38),"Enter smelter details","RMI"),IF(ISERROR($V38),"",OFFSET('Smelter Look-up'!$F$4,$V38-4,0)))</f>
        <v/>
      </c>
      <c r="H38" s="209" t="str">
        <f ca="1">IF(ISERROR($V38),"",OFFSET('Smelter Look-up'!$G$4,$V38-4,0))</f>
        <v/>
      </c>
      <c r="I38" s="210" t="str">
        <f ca="1">IF(ISERROR($V38),"",OFFSET('Smelter Look-up'!$H$4,$V38-4,0))</f>
        <v/>
      </c>
      <c r="J38" s="210" t="str">
        <f ca="1">IF(ISERROR($V38),"",OFFSET('Smelter Look-up'!$I$4,$V38-4,0))</f>
        <v/>
      </c>
      <c r="K38" s="260"/>
      <c r="L38" s="260"/>
      <c r="M38" s="260"/>
      <c r="N38" s="260"/>
      <c r="O38" s="260"/>
      <c r="P38" s="211"/>
      <c r="Q38" s="261"/>
      <c r="R38" s="208" t="str">
        <f ca="1">IF(ISERROR($V38),"",OFFSET('Smelter Look-up'!$C$4,$V38-4,0)&amp;"")</f>
        <v/>
      </c>
      <c r="S38" s="215" t="str">
        <f t="shared" ref="S38:S68" ca="1" si="6">IF(B38="","",IF(ISERROR(MATCH($E38,CL,0)),"Unknown",INDIRECT("'C'!$A$"&amp;MATCH($E38,CL,0)+1)))</f>
        <v/>
      </c>
      <c r="T38" s="215" t="str">
        <f ca="1">IF(B38="","",IF(ISERROR(MATCH($J38,SorP!$B$1:$B$6230,0)),"",INDIRECT("'SorP'!$A$"&amp;MATCH($J38,SorP!$B$1:$B$6230,0))))</f>
        <v/>
      </c>
      <c r="U38" s="231"/>
      <c r="V38" s="262" t="e">
        <f>IF(C38="",NA(),IF(OR(C38="Smelter not listed",C38="Smelter not yet identified"),MATCH($B38&amp;$D38,'Smelter Look-up'!$J:$J,0),MATCH($B38&amp;$C38,'Smelter Look-up'!$J:$J,0)))</f>
        <v>#N/A</v>
      </c>
      <c r="W38" s="263"/>
      <c r="X38" s="263">
        <f t="shared" ref="X38:X68" ca="1" si="7">IF(AND(C38="Smelter not listed",OR(LEN(D38)=0,LEN(E38)=0)),1,0)</f>
        <v>0</v>
      </c>
      <c r="Y38" s="263"/>
      <c r="Z38" s="263"/>
      <c r="AB38" s="265" t="str">
        <f t="shared" ref="AB38:AB68" si="8">B38&amp;C38</f>
        <v/>
      </c>
    </row>
    <row r="39" spans="1:28" s="264" customFormat="1" ht="20.25">
      <c r="A39" s="207"/>
      <c r="B39" s="208" t="str">
        <f>IF(LEN(A39)=0,"",INDEX('Smelter Look-up'!$A:$A,MATCH($A39,'Smelter Look-up'!$E:$E,0)))</f>
        <v/>
      </c>
      <c r="C39" s="212" t="str">
        <f>IF(LEN(A39)=0,"",INDEX('Smelter Look-up'!$C:$C,MATCH($A39,'Smelter Look-up'!$E:$E,0)))</f>
        <v/>
      </c>
      <c r="D39" s="270"/>
      <c r="E39" s="208" t="str">
        <f ca="1">IF(ISERROR($V39),"",OFFSET('Smelter Look-up'!$D$4,$V39-4,0)&amp;"")</f>
        <v/>
      </c>
      <c r="F39" s="208" t="str">
        <f ca="1">IF(ISERROR($V39),"",OFFSET('Smelter Look-up'!$E$4,$V39-4,0))</f>
        <v/>
      </c>
      <c r="G39" s="208" t="str">
        <f ca="1">IF(C39=$X$4,IF(ISERROR($V39),"Enter smelter details","RMI"),IF(ISERROR($V39),"",OFFSET('Smelter Look-up'!$F$4,$V39-4,0)))</f>
        <v/>
      </c>
      <c r="H39" s="209" t="str">
        <f ca="1">IF(ISERROR($V39),"",OFFSET('Smelter Look-up'!$G$4,$V39-4,0))</f>
        <v/>
      </c>
      <c r="I39" s="210" t="str">
        <f ca="1">IF(ISERROR($V39),"",OFFSET('Smelter Look-up'!$H$4,$V39-4,0))</f>
        <v/>
      </c>
      <c r="J39" s="210" t="str">
        <f ca="1">IF(ISERROR($V39),"",OFFSET('Smelter Look-up'!$I$4,$V39-4,0))</f>
        <v/>
      </c>
      <c r="K39" s="260"/>
      <c r="L39" s="260"/>
      <c r="M39" s="260"/>
      <c r="N39" s="260"/>
      <c r="O39" s="260"/>
      <c r="P39" s="211"/>
      <c r="Q39" s="261"/>
      <c r="R39" s="208" t="str">
        <f ca="1">IF(ISERROR($V39),"",OFFSET('Smelter Look-up'!$C$4,$V39-4,0)&amp;"")</f>
        <v/>
      </c>
      <c r="S39" s="215" t="str">
        <f t="shared" ca="1" si="6"/>
        <v/>
      </c>
      <c r="T39" s="215" t="str">
        <f ca="1">IF(B39="","",IF(ISERROR(MATCH($J39,SorP!$B$1:$B$6230,0)),"",INDIRECT("'SorP'!$A$"&amp;MATCH($J39,SorP!$B$1:$B$6230,0))))</f>
        <v/>
      </c>
      <c r="U39" s="231"/>
      <c r="V39" s="262" t="e">
        <f>IF(C39="",NA(),IF(OR(C39="Smelter not listed",C39="Smelter not yet identified"),MATCH($B39&amp;$D39,'Smelter Look-up'!$J:$J,0),MATCH($B39&amp;$C39,'Smelter Look-up'!$J:$J,0)))</f>
        <v>#N/A</v>
      </c>
      <c r="W39" s="263"/>
      <c r="X39" s="263">
        <f t="shared" ca="1" si="7"/>
        <v>0</v>
      </c>
      <c r="Y39" s="263"/>
      <c r="Z39" s="263"/>
      <c r="AB39" s="265" t="str">
        <f t="shared" si="8"/>
        <v/>
      </c>
    </row>
    <row r="40" spans="1:28" s="264" customFormat="1" ht="20.25">
      <c r="A40" s="207"/>
      <c r="B40" s="208" t="str">
        <f>IF(LEN(A40)=0,"",INDEX('Smelter Look-up'!$A:$A,MATCH($A40,'Smelter Look-up'!$E:$E,0)))</f>
        <v/>
      </c>
      <c r="C40" s="212" t="str">
        <f>IF(LEN(A40)=0,"",INDEX('Smelter Look-up'!$C:$C,MATCH($A40,'Smelter Look-up'!$E:$E,0)))</f>
        <v/>
      </c>
      <c r="D40" s="270"/>
      <c r="E40" s="208" t="str">
        <f ca="1">IF(ISERROR($V40),"",OFFSET('Smelter Look-up'!$D$4,$V40-4,0)&amp;"")</f>
        <v/>
      </c>
      <c r="F40" s="208" t="str">
        <f ca="1">IF(ISERROR($V40),"",OFFSET('Smelter Look-up'!$E$4,$V40-4,0))</f>
        <v/>
      </c>
      <c r="G40" s="208" t="str">
        <f ca="1">IF(C40=$X$4,IF(ISERROR($V40),"Enter smelter details","RMI"),IF(ISERROR($V40),"",OFFSET('Smelter Look-up'!$F$4,$V40-4,0)))</f>
        <v/>
      </c>
      <c r="H40" s="209" t="str">
        <f ca="1">IF(ISERROR($V40),"",OFFSET('Smelter Look-up'!$G$4,$V40-4,0))</f>
        <v/>
      </c>
      <c r="I40" s="210" t="str">
        <f ca="1">IF(ISERROR($V40),"",OFFSET('Smelter Look-up'!$H$4,$V40-4,0))</f>
        <v/>
      </c>
      <c r="J40" s="210" t="str">
        <f ca="1">IF(ISERROR($V40),"",OFFSET('Smelter Look-up'!$I$4,$V40-4,0))</f>
        <v/>
      </c>
      <c r="K40" s="260"/>
      <c r="L40" s="260"/>
      <c r="M40" s="260"/>
      <c r="N40" s="260"/>
      <c r="O40" s="260"/>
      <c r="P40" s="211"/>
      <c r="Q40" s="261"/>
      <c r="R40" s="208" t="str">
        <f ca="1">IF(ISERROR($V40),"",OFFSET('Smelter Look-up'!$C$4,$V40-4,0)&amp;"")</f>
        <v/>
      </c>
      <c r="S40" s="215" t="str">
        <f t="shared" ca="1" si="6"/>
        <v/>
      </c>
      <c r="T40" s="215" t="str">
        <f ca="1">IF(B40="","",IF(ISERROR(MATCH($J40,SorP!$B$1:$B$6230,0)),"",INDIRECT("'SorP'!$A$"&amp;MATCH($J40,SorP!$B$1:$B$6230,0))))</f>
        <v/>
      </c>
      <c r="U40" s="231"/>
      <c r="V40" s="262" t="e">
        <f>IF(C40="",NA(),IF(OR(C40="Smelter not listed",C40="Smelter not yet identified"),MATCH($B40&amp;$D40,'Smelter Look-up'!$J:$J,0),MATCH($B40&amp;$C40,'Smelter Look-up'!$J:$J,0)))</f>
        <v>#N/A</v>
      </c>
      <c r="W40" s="263"/>
      <c r="X40" s="263">
        <f t="shared" ca="1" si="7"/>
        <v>0</v>
      </c>
      <c r="Y40" s="263"/>
      <c r="Z40" s="263"/>
      <c r="AB40" s="265" t="str">
        <f t="shared" si="8"/>
        <v/>
      </c>
    </row>
    <row r="41" spans="1:28" s="264" customFormat="1" ht="20.25">
      <c r="A41" s="207"/>
      <c r="B41" s="208" t="str">
        <f>IF(LEN(A41)=0,"",INDEX('Smelter Look-up'!$A:$A,MATCH($A41,'Smelter Look-up'!$E:$E,0)))</f>
        <v/>
      </c>
      <c r="C41" s="212" t="str">
        <f>IF(LEN(A41)=0,"",INDEX('Smelter Look-up'!$C:$C,MATCH($A41,'Smelter Look-up'!$E:$E,0)))</f>
        <v/>
      </c>
      <c r="D41" s="270"/>
      <c r="E41" s="208" t="str">
        <f ca="1">IF(ISERROR($V41),"",OFFSET('Smelter Look-up'!$D$4,$V41-4,0)&amp;"")</f>
        <v/>
      </c>
      <c r="F41" s="208" t="str">
        <f ca="1">IF(ISERROR($V41),"",OFFSET('Smelter Look-up'!$E$4,$V41-4,0))</f>
        <v/>
      </c>
      <c r="G41" s="208" t="str">
        <f ca="1">IF(C41=$X$4,IF(ISERROR($V41),"Enter smelter details","RMI"),IF(ISERROR($V41),"",OFFSET('Smelter Look-up'!$F$4,$V41-4,0)))</f>
        <v/>
      </c>
      <c r="H41" s="209" t="str">
        <f ca="1">IF(ISERROR($V41),"",OFFSET('Smelter Look-up'!$G$4,$V41-4,0))</f>
        <v/>
      </c>
      <c r="I41" s="210" t="str">
        <f ca="1">IF(ISERROR($V41),"",OFFSET('Smelter Look-up'!$H$4,$V41-4,0))</f>
        <v/>
      </c>
      <c r="J41" s="210" t="str">
        <f ca="1">IF(ISERROR($V41),"",OFFSET('Smelter Look-up'!$I$4,$V41-4,0))</f>
        <v/>
      </c>
      <c r="K41" s="260"/>
      <c r="L41" s="260"/>
      <c r="M41" s="260"/>
      <c r="N41" s="260"/>
      <c r="O41" s="260"/>
      <c r="P41" s="211"/>
      <c r="Q41" s="261"/>
      <c r="R41" s="208" t="str">
        <f ca="1">IF(ISERROR($V41),"",OFFSET('Smelter Look-up'!$C$4,$V41-4,0)&amp;"")</f>
        <v/>
      </c>
      <c r="S41" s="215" t="str">
        <f t="shared" ca="1" si="6"/>
        <v/>
      </c>
      <c r="T41" s="215" t="str">
        <f ca="1">IF(B41="","",IF(ISERROR(MATCH($J41,SorP!$B$1:$B$6230,0)),"",INDIRECT("'SorP'!$A$"&amp;MATCH($J41,SorP!$B$1:$B$6230,0))))</f>
        <v/>
      </c>
      <c r="U41" s="231"/>
      <c r="V41" s="262" t="e">
        <f>IF(C41="",NA(),IF(OR(C41="Smelter not listed",C41="Smelter not yet identified"),MATCH($B41&amp;$D41,'Smelter Look-up'!$J:$J,0),MATCH($B41&amp;$C41,'Smelter Look-up'!$J:$J,0)))</f>
        <v>#N/A</v>
      </c>
      <c r="W41" s="263"/>
      <c r="X41" s="263">
        <f t="shared" ca="1" si="7"/>
        <v>0</v>
      </c>
      <c r="Y41" s="263"/>
      <c r="Z41" s="263"/>
      <c r="AB41" s="265" t="str">
        <f t="shared" si="8"/>
        <v/>
      </c>
    </row>
    <row r="42" spans="1:28" s="264" customFormat="1" ht="20.25">
      <c r="A42" s="207"/>
      <c r="B42" s="208" t="str">
        <f>IF(LEN(A42)=0,"",INDEX('Smelter Look-up'!$A:$A,MATCH($A42,'Smelter Look-up'!$E:$E,0)))</f>
        <v/>
      </c>
      <c r="C42" s="212" t="str">
        <f>IF(LEN(A42)=0,"",INDEX('Smelter Look-up'!$C:$C,MATCH($A42,'Smelter Look-up'!$E:$E,0)))</f>
        <v/>
      </c>
      <c r="D42" s="270"/>
      <c r="E42" s="208" t="str">
        <f ca="1">IF(ISERROR($V42),"",OFFSET('Smelter Look-up'!$D$4,$V42-4,0)&amp;"")</f>
        <v/>
      </c>
      <c r="F42" s="208" t="str">
        <f ca="1">IF(ISERROR($V42),"",OFFSET('Smelter Look-up'!$E$4,$V42-4,0))</f>
        <v/>
      </c>
      <c r="G42" s="208" t="str">
        <f ca="1">IF(C42=$X$4,IF(ISERROR($V42),"Enter smelter details","RMI"),IF(ISERROR($V42),"",OFFSET('Smelter Look-up'!$F$4,$V42-4,0)))</f>
        <v/>
      </c>
      <c r="H42" s="209" t="str">
        <f ca="1">IF(ISERROR($V42),"",OFFSET('Smelter Look-up'!$G$4,$V42-4,0))</f>
        <v/>
      </c>
      <c r="I42" s="210" t="str">
        <f ca="1">IF(ISERROR($V42),"",OFFSET('Smelter Look-up'!$H$4,$V42-4,0))</f>
        <v/>
      </c>
      <c r="J42" s="210" t="str">
        <f ca="1">IF(ISERROR($V42),"",OFFSET('Smelter Look-up'!$I$4,$V42-4,0))</f>
        <v/>
      </c>
      <c r="K42" s="260"/>
      <c r="L42" s="260"/>
      <c r="M42" s="260"/>
      <c r="N42" s="260"/>
      <c r="O42" s="260"/>
      <c r="P42" s="211"/>
      <c r="Q42" s="261"/>
      <c r="R42" s="208" t="str">
        <f ca="1">IF(ISERROR($V42),"",OFFSET('Smelter Look-up'!$C$4,$V42-4,0)&amp;"")</f>
        <v/>
      </c>
      <c r="S42" s="215" t="str">
        <f t="shared" ca="1" si="6"/>
        <v/>
      </c>
      <c r="T42" s="215" t="str">
        <f ca="1">IF(B42="","",IF(ISERROR(MATCH($J42,SorP!$B$1:$B$6230,0)),"",INDIRECT("'SorP'!$A$"&amp;MATCH($J42,SorP!$B$1:$B$6230,0))))</f>
        <v/>
      </c>
      <c r="U42" s="231"/>
      <c r="V42" s="262" t="e">
        <f>IF(C42="",NA(),IF(OR(C42="Smelter not listed",C42="Smelter not yet identified"),MATCH($B42&amp;$D42,'Smelter Look-up'!$J:$J,0),MATCH($B42&amp;$C42,'Smelter Look-up'!$J:$J,0)))</f>
        <v>#N/A</v>
      </c>
      <c r="W42" s="263"/>
      <c r="X42" s="263">
        <f t="shared" ca="1" si="7"/>
        <v>0</v>
      </c>
      <c r="Y42" s="263"/>
      <c r="Z42" s="263"/>
      <c r="AB42" s="265" t="str">
        <f t="shared" si="8"/>
        <v/>
      </c>
    </row>
    <row r="43" spans="1:28" s="264" customFormat="1" ht="20.25">
      <c r="A43" s="207"/>
      <c r="B43" s="208" t="str">
        <f>IF(LEN(A43)=0,"",INDEX('Smelter Look-up'!$A:$A,MATCH($A43,'Smelter Look-up'!$E:$E,0)))</f>
        <v/>
      </c>
      <c r="C43" s="212" t="str">
        <f>IF(LEN(A43)=0,"",INDEX('Smelter Look-up'!$C:$C,MATCH($A43,'Smelter Look-up'!$E:$E,0)))</f>
        <v/>
      </c>
      <c r="D43" s="270"/>
      <c r="E43" s="208" t="str">
        <f ca="1">IF(ISERROR($V43),"",OFFSET('Smelter Look-up'!$D$4,$V43-4,0)&amp;"")</f>
        <v/>
      </c>
      <c r="F43" s="208" t="str">
        <f ca="1">IF(ISERROR($V43),"",OFFSET('Smelter Look-up'!$E$4,$V43-4,0))</f>
        <v/>
      </c>
      <c r="G43" s="208" t="str">
        <f ca="1">IF(C43=$X$4,IF(ISERROR($V43),"Enter smelter details","RMI"),IF(ISERROR($V43),"",OFFSET('Smelter Look-up'!$F$4,$V43-4,0)))</f>
        <v/>
      </c>
      <c r="H43" s="209" t="str">
        <f ca="1">IF(ISERROR($V43),"",OFFSET('Smelter Look-up'!$G$4,$V43-4,0))</f>
        <v/>
      </c>
      <c r="I43" s="210" t="str">
        <f ca="1">IF(ISERROR($V43),"",OFFSET('Smelter Look-up'!$H$4,$V43-4,0))</f>
        <v/>
      </c>
      <c r="J43" s="210" t="str">
        <f ca="1">IF(ISERROR($V43),"",OFFSET('Smelter Look-up'!$I$4,$V43-4,0))</f>
        <v/>
      </c>
      <c r="K43" s="260"/>
      <c r="L43" s="260"/>
      <c r="M43" s="260"/>
      <c r="N43" s="260"/>
      <c r="O43" s="260"/>
      <c r="P43" s="211"/>
      <c r="Q43" s="261"/>
      <c r="R43" s="208" t="str">
        <f ca="1">IF(ISERROR($V43),"",OFFSET('Smelter Look-up'!$C$4,$V43-4,0)&amp;"")</f>
        <v/>
      </c>
      <c r="S43" s="215" t="str">
        <f t="shared" ca="1" si="6"/>
        <v/>
      </c>
      <c r="T43" s="215" t="str">
        <f ca="1">IF(B43="","",IF(ISERROR(MATCH($J43,SorP!$B$1:$B$6230,0)),"",INDIRECT("'SorP'!$A$"&amp;MATCH($J43,SorP!$B$1:$B$6230,0))))</f>
        <v/>
      </c>
      <c r="U43" s="231"/>
      <c r="V43" s="262" t="e">
        <f>IF(C43="",NA(),IF(OR(C43="Smelter not listed",C43="Smelter not yet identified"),MATCH($B43&amp;$D43,'Smelter Look-up'!$J:$J,0),MATCH($B43&amp;$C43,'Smelter Look-up'!$J:$J,0)))</f>
        <v>#N/A</v>
      </c>
      <c r="W43" s="263"/>
      <c r="X43" s="263">
        <f t="shared" ca="1" si="7"/>
        <v>0</v>
      </c>
      <c r="Y43" s="263"/>
      <c r="Z43" s="263"/>
      <c r="AB43" s="265" t="str">
        <f t="shared" si="8"/>
        <v/>
      </c>
    </row>
    <row r="44" spans="1:28" s="264" customFormat="1" ht="20.25">
      <c r="A44" s="207"/>
      <c r="B44" s="208" t="str">
        <f>IF(LEN(A44)=0,"",INDEX('Smelter Look-up'!$A:$A,MATCH($A44,'Smelter Look-up'!$E:$E,0)))</f>
        <v/>
      </c>
      <c r="C44" s="212" t="str">
        <f>IF(LEN(A44)=0,"",INDEX('Smelter Look-up'!$C:$C,MATCH($A44,'Smelter Look-up'!$E:$E,0)))</f>
        <v/>
      </c>
      <c r="D44" s="270"/>
      <c r="E44" s="208" t="str">
        <f ca="1">IF(ISERROR($V44),"",OFFSET('Smelter Look-up'!$D$4,$V44-4,0)&amp;"")</f>
        <v/>
      </c>
      <c r="F44" s="208" t="str">
        <f ca="1">IF(ISERROR($V44),"",OFFSET('Smelter Look-up'!$E$4,$V44-4,0))</f>
        <v/>
      </c>
      <c r="G44" s="208" t="str">
        <f ca="1">IF(C44=$X$4,IF(ISERROR($V44),"Enter smelter details","RMI"),IF(ISERROR($V44),"",OFFSET('Smelter Look-up'!$F$4,$V44-4,0)))</f>
        <v/>
      </c>
      <c r="H44" s="209" t="str">
        <f ca="1">IF(ISERROR($V44),"",OFFSET('Smelter Look-up'!$G$4,$V44-4,0))</f>
        <v/>
      </c>
      <c r="I44" s="210" t="str">
        <f ca="1">IF(ISERROR($V44),"",OFFSET('Smelter Look-up'!$H$4,$V44-4,0))</f>
        <v/>
      </c>
      <c r="J44" s="210" t="str">
        <f ca="1">IF(ISERROR($V44),"",OFFSET('Smelter Look-up'!$I$4,$V44-4,0))</f>
        <v/>
      </c>
      <c r="K44" s="260"/>
      <c r="L44" s="260"/>
      <c r="M44" s="260"/>
      <c r="N44" s="260"/>
      <c r="O44" s="260"/>
      <c r="P44" s="211"/>
      <c r="Q44" s="261"/>
      <c r="R44" s="208" t="str">
        <f ca="1">IF(ISERROR($V44),"",OFFSET('Smelter Look-up'!$C$4,$V44-4,0)&amp;"")</f>
        <v/>
      </c>
      <c r="S44" s="215" t="str">
        <f t="shared" ca="1" si="6"/>
        <v/>
      </c>
      <c r="T44" s="215" t="str">
        <f ca="1">IF(B44="","",IF(ISERROR(MATCH($J44,SorP!$B$1:$B$6230,0)),"",INDIRECT("'SorP'!$A$"&amp;MATCH($J44,SorP!$B$1:$B$6230,0))))</f>
        <v/>
      </c>
      <c r="U44" s="231"/>
      <c r="V44" s="262" t="e">
        <f>IF(C44="",NA(),IF(OR(C44="Smelter not listed",C44="Smelter not yet identified"),MATCH($B44&amp;$D44,'Smelter Look-up'!$J:$J,0),MATCH($B44&amp;$C44,'Smelter Look-up'!$J:$J,0)))</f>
        <v>#N/A</v>
      </c>
      <c r="W44" s="263"/>
      <c r="X44" s="263">
        <f t="shared" ca="1" si="7"/>
        <v>0</v>
      </c>
      <c r="Y44" s="263"/>
      <c r="Z44" s="263"/>
      <c r="AB44" s="265" t="str">
        <f t="shared" si="8"/>
        <v/>
      </c>
    </row>
    <row r="45" spans="1:28" s="264" customFormat="1" ht="20.25">
      <c r="A45" s="207"/>
      <c r="B45" s="208" t="str">
        <f>IF(LEN(A45)=0,"",INDEX('Smelter Look-up'!$A:$A,MATCH($A45,'Smelter Look-up'!$E:$E,0)))</f>
        <v/>
      </c>
      <c r="C45" s="212" t="str">
        <f>IF(LEN(A45)=0,"",INDEX('Smelter Look-up'!$C:$C,MATCH($A45,'Smelter Look-up'!$E:$E,0)))</f>
        <v/>
      </c>
      <c r="D45" s="270"/>
      <c r="E45" s="208" t="str">
        <f ca="1">IF(ISERROR($V45),"",OFFSET('Smelter Look-up'!$D$4,$V45-4,0)&amp;"")</f>
        <v/>
      </c>
      <c r="F45" s="208" t="str">
        <f ca="1">IF(ISERROR($V45),"",OFFSET('Smelter Look-up'!$E$4,$V45-4,0))</f>
        <v/>
      </c>
      <c r="G45" s="208" t="str">
        <f ca="1">IF(C45=$X$4,IF(ISERROR($V45),"Enter smelter details","RMI"),IF(ISERROR($V45),"",OFFSET('Smelter Look-up'!$F$4,$V45-4,0)))</f>
        <v/>
      </c>
      <c r="H45" s="209" t="str">
        <f ca="1">IF(ISERROR($V45),"",OFFSET('Smelter Look-up'!$G$4,$V45-4,0))</f>
        <v/>
      </c>
      <c r="I45" s="210" t="str">
        <f ca="1">IF(ISERROR($V45),"",OFFSET('Smelter Look-up'!$H$4,$V45-4,0))</f>
        <v/>
      </c>
      <c r="J45" s="210" t="str">
        <f ca="1">IF(ISERROR($V45),"",OFFSET('Smelter Look-up'!$I$4,$V45-4,0))</f>
        <v/>
      </c>
      <c r="K45" s="260"/>
      <c r="L45" s="260"/>
      <c r="M45" s="260"/>
      <c r="N45" s="260"/>
      <c r="O45" s="260"/>
      <c r="P45" s="211"/>
      <c r="Q45" s="261"/>
      <c r="R45" s="208" t="str">
        <f ca="1">IF(ISERROR($V45),"",OFFSET('Smelter Look-up'!$C$4,$V45-4,0)&amp;"")</f>
        <v/>
      </c>
      <c r="S45" s="215" t="str">
        <f t="shared" ca="1" si="6"/>
        <v/>
      </c>
      <c r="T45" s="215" t="str">
        <f ca="1">IF(B45="","",IF(ISERROR(MATCH($J45,SorP!$B$1:$B$6230,0)),"",INDIRECT("'SorP'!$A$"&amp;MATCH($J45,SorP!$B$1:$B$6230,0))))</f>
        <v/>
      </c>
      <c r="U45" s="231"/>
      <c r="V45" s="262" t="e">
        <f>IF(C45="",NA(),IF(OR(C45="Smelter not listed",C45="Smelter not yet identified"),MATCH($B45&amp;$D45,'Smelter Look-up'!$J:$J,0),MATCH($B45&amp;$C45,'Smelter Look-up'!$J:$J,0)))</f>
        <v>#N/A</v>
      </c>
      <c r="W45" s="263"/>
      <c r="X45" s="263">
        <f t="shared" ca="1" si="7"/>
        <v>0</v>
      </c>
      <c r="Y45" s="263"/>
      <c r="Z45" s="263"/>
      <c r="AB45" s="265" t="str">
        <f t="shared" si="8"/>
        <v/>
      </c>
    </row>
    <row r="46" spans="1:28" s="264" customFormat="1" ht="20.25">
      <c r="A46" s="207"/>
      <c r="B46" s="208" t="str">
        <f>IF(LEN(A46)=0,"",INDEX('Smelter Look-up'!$A:$A,MATCH($A46,'Smelter Look-up'!$E:$E,0)))</f>
        <v/>
      </c>
      <c r="C46" s="212" t="str">
        <f>IF(LEN(A46)=0,"",INDEX('Smelter Look-up'!$C:$C,MATCH($A46,'Smelter Look-up'!$E:$E,0)))</f>
        <v/>
      </c>
      <c r="D46" s="270"/>
      <c r="E46" s="208" t="str">
        <f ca="1">IF(ISERROR($V46),"",OFFSET('Smelter Look-up'!$D$4,$V46-4,0)&amp;"")</f>
        <v/>
      </c>
      <c r="F46" s="208" t="str">
        <f ca="1">IF(ISERROR($V46),"",OFFSET('Smelter Look-up'!$E$4,$V46-4,0))</f>
        <v/>
      </c>
      <c r="G46" s="208" t="str">
        <f ca="1">IF(C46=$X$4,IF(ISERROR($V46),"Enter smelter details","RMI"),IF(ISERROR($V46),"",OFFSET('Smelter Look-up'!$F$4,$V46-4,0)))</f>
        <v/>
      </c>
      <c r="H46" s="209" t="str">
        <f ca="1">IF(ISERROR($V46),"",OFFSET('Smelter Look-up'!$G$4,$V46-4,0))</f>
        <v/>
      </c>
      <c r="I46" s="210" t="str">
        <f ca="1">IF(ISERROR($V46),"",OFFSET('Smelter Look-up'!$H$4,$V46-4,0))</f>
        <v/>
      </c>
      <c r="J46" s="210" t="str">
        <f ca="1">IF(ISERROR($V46),"",OFFSET('Smelter Look-up'!$I$4,$V46-4,0))</f>
        <v/>
      </c>
      <c r="K46" s="260"/>
      <c r="L46" s="260"/>
      <c r="M46" s="260"/>
      <c r="N46" s="260"/>
      <c r="O46" s="260"/>
      <c r="P46" s="211"/>
      <c r="Q46" s="261"/>
      <c r="R46" s="208" t="str">
        <f ca="1">IF(ISERROR($V46),"",OFFSET('Smelter Look-up'!$C$4,$V46-4,0)&amp;"")</f>
        <v/>
      </c>
      <c r="S46" s="215" t="str">
        <f t="shared" ca="1" si="6"/>
        <v/>
      </c>
      <c r="T46" s="215" t="str">
        <f ca="1">IF(B46="","",IF(ISERROR(MATCH($J46,SorP!$B$1:$B$6230,0)),"",INDIRECT("'SorP'!$A$"&amp;MATCH($J46,SorP!$B$1:$B$6230,0))))</f>
        <v/>
      </c>
      <c r="U46" s="231"/>
      <c r="V46" s="262" t="e">
        <f>IF(C46="",NA(),IF(OR(C46="Smelter not listed",C46="Smelter not yet identified"),MATCH($B46&amp;$D46,'Smelter Look-up'!$J:$J,0),MATCH($B46&amp;$C46,'Smelter Look-up'!$J:$J,0)))</f>
        <v>#N/A</v>
      </c>
      <c r="W46" s="263"/>
      <c r="X46" s="263">
        <f t="shared" ca="1" si="7"/>
        <v>0</v>
      </c>
      <c r="Y46" s="263"/>
      <c r="Z46" s="263"/>
      <c r="AB46" s="265" t="str">
        <f t="shared" si="8"/>
        <v/>
      </c>
    </row>
    <row r="47" spans="1:28" s="264" customFormat="1" ht="20.25">
      <c r="A47" s="207"/>
      <c r="B47" s="208" t="str">
        <f>IF(LEN(A47)=0,"",INDEX('Smelter Look-up'!$A:$A,MATCH($A47,'Smelter Look-up'!$E:$E,0)))</f>
        <v/>
      </c>
      <c r="C47" s="212" t="str">
        <f>IF(LEN(A47)=0,"",INDEX('Smelter Look-up'!$C:$C,MATCH($A47,'Smelter Look-up'!$E:$E,0)))</f>
        <v/>
      </c>
      <c r="D47" s="270"/>
      <c r="E47" s="208" t="str">
        <f ca="1">IF(ISERROR($V47),"",OFFSET('Smelter Look-up'!$D$4,$V47-4,0)&amp;"")</f>
        <v/>
      </c>
      <c r="F47" s="208" t="str">
        <f ca="1">IF(ISERROR($V47),"",OFFSET('Smelter Look-up'!$E$4,$V47-4,0))</f>
        <v/>
      </c>
      <c r="G47" s="208" t="str">
        <f ca="1">IF(C47=$X$4,IF(ISERROR($V47),"Enter smelter details","RMI"),IF(ISERROR($V47),"",OFFSET('Smelter Look-up'!$F$4,$V47-4,0)))</f>
        <v/>
      </c>
      <c r="H47" s="209" t="str">
        <f ca="1">IF(ISERROR($V47),"",OFFSET('Smelter Look-up'!$G$4,$V47-4,0))</f>
        <v/>
      </c>
      <c r="I47" s="210" t="str">
        <f ca="1">IF(ISERROR($V47),"",OFFSET('Smelter Look-up'!$H$4,$V47-4,0))</f>
        <v/>
      </c>
      <c r="J47" s="210" t="str">
        <f ca="1">IF(ISERROR($V47),"",OFFSET('Smelter Look-up'!$I$4,$V47-4,0))</f>
        <v/>
      </c>
      <c r="K47" s="260"/>
      <c r="L47" s="260"/>
      <c r="M47" s="260"/>
      <c r="N47" s="260"/>
      <c r="O47" s="260"/>
      <c r="P47" s="211"/>
      <c r="Q47" s="261"/>
      <c r="R47" s="208" t="str">
        <f ca="1">IF(ISERROR($V47),"",OFFSET('Smelter Look-up'!$C$4,$V47-4,0)&amp;"")</f>
        <v/>
      </c>
      <c r="S47" s="215" t="str">
        <f t="shared" ca="1" si="6"/>
        <v/>
      </c>
      <c r="T47" s="215" t="str">
        <f ca="1">IF(B47="","",IF(ISERROR(MATCH($J47,SorP!$B$1:$B$6230,0)),"",INDIRECT("'SorP'!$A$"&amp;MATCH($J47,SorP!$B$1:$B$6230,0))))</f>
        <v/>
      </c>
      <c r="U47" s="231"/>
      <c r="V47" s="262" t="e">
        <f>IF(C47="",NA(),IF(OR(C47="Smelter not listed",C47="Smelter not yet identified"),MATCH($B47&amp;$D47,'Smelter Look-up'!$J:$J,0),MATCH($B47&amp;$C47,'Smelter Look-up'!$J:$J,0)))</f>
        <v>#N/A</v>
      </c>
      <c r="W47" s="263"/>
      <c r="X47" s="263">
        <f t="shared" ca="1" si="7"/>
        <v>0</v>
      </c>
      <c r="Y47" s="263"/>
      <c r="Z47" s="263"/>
      <c r="AB47" s="265" t="str">
        <f t="shared" si="8"/>
        <v/>
      </c>
    </row>
    <row r="48" spans="1:28" s="264" customFormat="1" ht="20.25">
      <c r="A48" s="207"/>
      <c r="B48" s="208" t="str">
        <f>IF(LEN(A48)=0,"",INDEX('Smelter Look-up'!$A:$A,MATCH($A48,'Smelter Look-up'!$E:$E,0)))</f>
        <v/>
      </c>
      <c r="C48" s="212" t="str">
        <f>IF(LEN(A48)=0,"",INDEX('Smelter Look-up'!$C:$C,MATCH($A48,'Smelter Look-up'!$E:$E,0)))</f>
        <v/>
      </c>
      <c r="D48" s="270"/>
      <c r="E48" s="208" t="str">
        <f ca="1">IF(ISERROR($V48),"",OFFSET('Smelter Look-up'!$D$4,$V48-4,0)&amp;"")</f>
        <v/>
      </c>
      <c r="F48" s="208" t="str">
        <f ca="1">IF(ISERROR($V48),"",OFFSET('Smelter Look-up'!$E$4,$V48-4,0))</f>
        <v/>
      </c>
      <c r="G48" s="208" t="str">
        <f ca="1">IF(C48=$X$4,IF(ISERROR($V48),"Enter smelter details","RMI"),IF(ISERROR($V48),"",OFFSET('Smelter Look-up'!$F$4,$V48-4,0)))</f>
        <v/>
      </c>
      <c r="H48" s="209" t="str">
        <f ca="1">IF(ISERROR($V48),"",OFFSET('Smelter Look-up'!$G$4,$V48-4,0))</f>
        <v/>
      </c>
      <c r="I48" s="210" t="str">
        <f ca="1">IF(ISERROR($V48),"",OFFSET('Smelter Look-up'!$H$4,$V48-4,0))</f>
        <v/>
      </c>
      <c r="J48" s="210" t="str">
        <f ca="1">IF(ISERROR($V48),"",OFFSET('Smelter Look-up'!$I$4,$V48-4,0))</f>
        <v/>
      </c>
      <c r="K48" s="260"/>
      <c r="L48" s="260"/>
      <c r="M48" s="260"/>
      <c r="N48" s="260"/>
      <c r="O48" s="260"/>
      <c r="P48" s="211"/>
      <c r="Q48" s="261"/>
      <c r="R48" s="208" t="str">
        <f ca="1">IF(ISERROR($V48),"",OFFSET('Smelter Look-up'!$C$4,$V48-4,0)&amp;"")</f>
        <v/>
      </c>
      <c r="S48" s="215" t="str">
        <f t="shared" ca="1" si="6"/>
        <v/>
      </c>
      <c r="T48" s="215" t="str">
        <f ca="1">IF(B48="","",IF(ISERROR(MATCH($J48,SorP!$B$1:$B$6230,0)),"",INDIRECT("'SorP'!$A$"&amp;MATCH($J48,SorP!$B$1:$B$6230,0))))</f>
        <v/>
      </c>
      <c r="U48" s="231"/>
      <c r="V48" s="262" t="e">
        <f>IF(C48="",NA(),IF(OR(C48="Smelter not listed",C48="Smelter not yet identified"),MATCH($B48&amp;$D48,'Smelter Look-up'!$J:$J,0),MATCH($B48&amp;$C48,'Smelter Look-up'!$J:$J,0)))</f>
        <v>#N/A</v>
      </c>
      <c r="W48" s="263"/>
      <c r="X48" s="263">
        <f t="shared" ca="1" si="7"/>
        <v>0</v>
      </c>
      <c r="Y48" s="263"/>
      <c r="Z48" s="263"/>
      <c r="AB48" s="265" t="str">
        <f t="shared" si="8"/>
        <v/>
      </c>
    </row>
    <row r="49" spans="1:28" s="264" customFormat="1" ht="20.25">
      <c r="A49" s="207"/>
      <c r="B49" s="208" t="str">
        <f>IF(LEN(A49)=0,"",INDEX('Smelter Look-up'!$A:$A,MATCH($A49,'Smelter Look-up'!$E:$E,0)))</f>
        <v/>
      </c>
      <c r="C49" s="212" t="str">
        <f>IF(LEN(A49)=0,"",INDEX('Smelter Look-up'!$C:$C,MATCH($A49,'Smelter Look-up'!$E:$E,0)))</f>
        <v/>
      </c>
      <c r="D49" s="270"/>
      <c r="E49" s="208" t="str">
        <f ca="1">IF(ISERROR($V49),"",OFFSET('Smelter Look-up'!$D$4,$V49-4,0)&amp;"")</f>
        <v/>
      </c>
      <c r="F49" s="208" t="str">
        <f ca="1">IF(ISERROR($V49),"",OFFSET('Smelter Look-up'!$E$4,$V49-4,0))</f>
        <v/>
      </c>
      <c r="G49" s="208" t="str">
        <f ca="1">IF(C49=$X$4,IF(ISERROR($V49),"Enter smelter details","RMI"),IF(ISERROR($V49),"",OFFSET('Smelter Look-up'!$F$4,$V49-4,0)))</f>
        <v/>
      </c>
      <c r="H49" s="209" t="str">
        <f ca="1">IF(ISERROR($V49),"",OFFSET('Smelter Look-up'!$G$4,$V49-4,0))</f>
        <v/>
      </c>
      <c r="I49" s="210" t="str">
        <f ca="1">IF(ISERROR($V49),"",OFFSET('Smelter Look-up'!$H$4,$V49-4,0))</f>
        <v/>
      </c>
      <c r="J49" s="210" t="str">
        <f ca="1">IF(ISERROR($V49),"",OFFSET('Smelter Look-up'!$I$4,$V49-4,0))</f>
        <v/>
      </c>
      <c r="K49" s="260"/>
      <c r="L49" s="260"/>
      <c r="M49" s="260"/>
      <c r="N49" s="260"/>
      <c r="O49" s="260"/>
      <c r="P49" s="211"/>
      <c r="Q49" s="261"/>
      <c r="R49" s="208" t="str">
        <f ca="1">IF(ISERROR($V49),"",OFFSET('Smelter Look-up'!$C$4,$V49-4,0)&amp;"")</f>
        <v/>
      </c>
      <c r="S49" s="215" t="str">
        <f t="shared" ca="1" si="6"/>
        <v/>
      </c>
      <c r="T49" s="215" t="str">
        <f ca="1">IF(B49="","",IF(ISERROR(MATCH($J49,SorP!$B$1:$B$6230,0)),"",INDIRECT("'SorP'!$A$"&amp;MATCH($J49,SorP!$B$1:$B$6230,0))))</f>
        <v/>
      </c>
      <c r="U49" s="231"/>
      <c r="V49" s="262" t="e">
        <f>IF(C49="",NA(),IF(OR(C49="Smelter not listed",C49="Smelter not yet identified"),MATCH($B49&amp;$D49,'Smelter Look-up'!$J:$J,0),MATCH($B49&amp;$C49,'Smelter Look-up'!$J:$J,0)))</f>
        <v>#N/A</v>
      </c>
      <c r="W49" s="263"/>
      <c r="X49" s="263">
        <f t="shared" ca="1" si="7"/>
        <v>0</v>
      </c>
      <c r="Y49" s="263"/>
      <c r="Z49" s="263"/>
      <c r="AB49" s="265" t="str">
        <f t="shared" si="8"/>
        <v/>
      </c>
    </row>
    <row r="50" spans="1:28" s="264" customFormat="1" ht="20.25">
      <c r="A50" s="207"/>
      <c r="B50" s="208" t="str">
        <f>IF(LEN(A50)=0,"",INDEX('Smelter Look-up'!$A:$A,MATCH($A50,'Smelter Look-up'!$E:$E,0)))</f>
        <v/>
      </c>
      <c r="C50" s="212" t="str">
        <f>IF(LEN(A50)=0,"",INDEX('Smelter Look-up'!$C:$C,MATCH($A50,'Smelter Look-up'!$E:$E,0)))</f>
        <v/>
      </c>
      <c r="D50" s="270"/>
      <c r="E50" s="208" t="str">
        <f ca="1">IF(ISERROR($V50),"",OFFSET('Smelter Look-up'!$D$4,$V50-4,0)&amp;"")</f>
        <v/>
      </c>
      <c r="F50" s="208" t="str">
        <f ca="1">IF(ISERROR($V50),"",OFFSET('Smelter Look-up'!$E$4,$V50-4,0))</f>
        <v/>
      </c>
      <c r="G50" s="208" t="str">
        <f ca="1">IF(C50=$X$4,IF(ISERROR($V50),"Enter smelter details","RMI"),IF(ISERROR($V50),"",OFFSET('Smelter Look-up'!$F$4,$V50-4,0)))</f>
        <v/>
      </c>
      <c r="H50" s="209" t="str">
        <f ca="1">IF(ISERROR($V50),"",OFFSET('Smelter Look-up'!$G$4,$V50-4,0))</f>
        <v/>
      </c>
      <c r="I50" s="210" t="str">
        <f ca="1">IF(ISERROR($V50),"",OFFSET('Smelter Look-up'!$H$4,$V50-4,0))</f>
        <v/>
      </c>
      <c r="J50" s="210" t="str">
        <f ca="1">IF(ISERROR($V50),"",OFFSET('Smelter Look-up'!$I$4,$V50-4,0))</f>
        <v/>
      </c>
      <c r="K50" s="260"/>
      <c r="L50" s="260"/>
      <c r="M50" s="260"/>
      <c r="N50" s="260"/>
      <c r="O50" s="260"/>
      <c r="P50" s="211"/>
      <c r="Q50" s="261"/>
      <c r="R50" s="208" t="str">
        <f ca="1">IF(ISERROR($V50),"",OFFSET('Smelter Look-up'!$C$4,$V50-4,0)&amp;"")</f>
        <v/>
      </c>
      <c r="S50" s="215" t="str">
        <f t="shared" ca="1" si="6"/>
        <v/>
      </c>
      <c r="T50" s="215" t="str">
        <f ca="1">IF(B50="","",IF(ISERROR(MATCH($J50,SorP!$B$1:$B$6230,0)),"",INDIRECT("'SorP'!$A$"&amp;MATCH($J50,SorP!$B$1:$B$6230,0))))</f>
        <v/>
      </c>
      <c r="U50" s="231"/>
      <c r="V50" s="262" t="e">
        <f>IF(C50="",NA(),IF(OR(C50="Smelter not listed",C50="Smelter not yet identified"),MATCH($B50&amp;$D50,'Smelter Look-up'!$J:$J,0),MATCH($B50&amp;$C50,'Smelter Look-up'!$J:$J,0)))</f>
        <v>#N/A</v>
      </c>
      <c r="W50" s="263"/>
      <c r="X50" s="263">
        <f t="shared" ca="1" si="7"/>
        <v>0</v>
      </c>
      <c r="Y50" s="263"/>
      <c r="Z50" s="263"/>
      <c r="AB50" s="265" t="str">
        <f t="shared" si="8"/>
        <v/>
      </c>
    </row>
    <row r="51" spans="1:28" s="264" customFormat="1" ht="20.25">
      <c r="A51" s="207"/>
      <c r="B51" s="208" t="str">
        <f>IF(LEN(A51)=0,"",INDEX('Smelter Look-up'!$A:$A,MATCH($A51,'Smelter Look-up'!$E:$E,0)))</f>
        <v/>
      </c>
      <c r="C51" s="212" t="str">
        <f>IF(LEN(A51)=0,"",INDEX('Smelter Look-up'!$C:$C,MATCH($A51,'Smelter Look-up'!$E:$E,0)))</f>
        <v/>
      </c>
      <c r="D51" s="270"/>
      <c r="E51" s="208" t="str">
        <f ca="1">IF(ISERROR($V51),"",OFFSET('Smelter Look-up'!$D$4,$V51-4,0)&amp;"")</f>
        <v/>
      </c>
      <c r="F51" s="208" t="str">
        <f ca="1">IF(ISERROR($V51),"",OFFSET('Smelter Look-up'!$E$4,$V51-4,0))</f>
        <v/>
      </c>
      <c r="G51" s="208" t="str">
        <f ca="1">IF(C51=$X$4,IF(ISERROR($V51),"Enter smelter details","RMI"),IF(ISERROR($V51),"",OFFSET('Smelter Look-up'!$F$4,$V51-4,0)))</f>
        <v/>
      </c>
      <c r="H51" s="209" t="str">
        <f ca="1">IF(ISERROR($V51),"",OFFSET('Smelter Look-up'!$G$4,$V51-4,0))</f>
        <v/>
      </c>
      <c r="I51" s="210" t="str">
        <f ca="1">IF(ISERROR($V51),"",OFFSET('Smelter Look-up'!$H$4,$V51-4,0))</f>
        <v/>
      </c>
      <c r="J51" s="210" t="str">
        <f ca="1">IF(ISERROR($V51),"",OFFSET('Smelter Look-up'!$I$4,$V51-4,0))</f>
        <v/>
      </c>
      <c r="K51" s="260"/>
      <c r="L51" s="260"/>
      <c r="M51" s="260"/>
      <c r="N51" s="260"/>
      <c r="O51" s="260"/>
      <c r="P51" s="211"/>
      <c r="Q51" s="261"/>
      <c r="R51" s="208" t="str">
        <f ca="1">IF(ISERROR($V51),"",OFFSET('Smelter Look-up'!$C$4,$V51-4,0)&amp;"")</f>
        <v/>
      </c>
      <c r="S51" s="215" t="str">
        <f t="shared" ca="1" si="6"/>
        <v/>
      </c>
      <c r="T51" s="215" t="str">
        <f ca="1">IF(B51="","",IF(ISERROR(MATCH($J51,SorP!$B$1:$B$6230,0)),"",INDIRECT("'SorP'!$A$"&amp;MATCH($J51,SorP!$B$1:$B$6230,0))))</f>
        <v/>
      </c>
      <c r="U51" s="231"/>
      <c r="V51" s="262" t="e">
        <f>IF(C51="",NA(),IF(OR(C51="Smelter not listed",C51="Smelter not yet identified"),MATCH($B51&amp;$D51,'Smelter Look-up'!$J:$J,0),MATCH($B51&amp;$C51,'Smelter Look-up'!$J:$J,0)))</f>
        <v>#N/A</v>
      </c>
      <c r="W51" s="263"/>
      <c r="X51" s="263">
        <f t="shared" ca="1" si="7"/>
        <v>0</v>
      </c>
      <c r="Y51" s="263"/>
      <c r="Z51" s="263"/>
      <c r="AB51" s="265" t="str">
        <f t="shared" si="8"/>
        <v/>
      </c>
    </row>
    <row r="52" spans="1:28" s="264" customFormat="1" ht="20.25">
      <c r="A52" s="207"/>
      <c r="B52" s="208" t="str">
        <f>IF(LEN(A52)=0,"",INDEX('Smelter Look-up'!$A:$A,MATCH($A52,'Smelter Look-up'!$E:$E,0)))</f>
        <v/>
      </c>
      <c r="C52" s="212" t="str">
        <f>IF(LEN(A52)=0,"",INDEX('Smelter Look-up'!$C:$C,MATCH($A52,'Smelter Look-up'!$E:$E,0)))</f>
        <v/>
      </c>
      <c r="D52" s="270"/>
      <c r="E52" s="208" t="str">
        <f ca="1">IF(ISERROR($V52),"",OFFSET('Smelter Look-up'!$D$4,$V52-4,0)&amp;"")</f>
        <v/>
      </c>
      <c r="F52" s="208" t="str">
        <f ca="1">IF(ISERROR($V52),"",OFFSET('Smelter Look-up'!$E$4,$V52-4,0))</f>
        <v/>
      </c>
      <c r="G52" s="208" t="str">
        <f ca="1">IF(C52=$X$4,IF(ISERROR($V52),"Enter smelter details","RMI"),IF(ISERROR($V52),"",OFFSET('Smelter Look-up'!$F$4,$V52-4,0)))</f>
        <v/>
      </c>
      <c r="H52" s="209" t="str">
        <f ca="1">IF(ISERROR($V52),"",OFFSET('Smelter Look-up'!$G$4,$V52-4,0))</f>
        <v/>
      </c>
      <c r="I52" s="210" t="str">
        <f ca="1">IF(ISERROR($V52),"",OFFSET('Smelter Look-up'!$H$4,$V52-4,0))</f>
        <v/>
      </c>
      <c r="J52" s="210" t="str">
        <f ca="1">IF(ISERROR($V52),"",OFFSET('Smelter Look-up'!$I$4,$V52-4,0))</f>
        <v/>
      </c>
      <c r="K52" s="260"/>
      <c r="L52" s="260"/>
      <c r="M52" s="260"/>
      <c r="N52" s="260"/>
      <c r="O52" s="260"/>
      <c r="P52" s="211"/>
      <c r="Q52" s="261"/>
      <c r="R52" s="208" t="str">
        <f ca="1">IF(ISERROR($V52),"",OFFSET('Smelter Look-up'!$C$4,$V52-4,0)&amp;"")</f>
        <v/>
      </c>
      <c r="S52" s="215" t="str">
        <f t="shared" ca="1" si="6"/>
        <v/>
      </c>
      <c r="T52" s="215" t="str">
        <f ca="1">IF(B52="","",IF(ISERROR(MATCH($J52,SorP!$B$1:$B$6230,0)),"",INDIRECT("'SorP'!$A$"&amp;MATCH($J52,SorP!$B$1:$B$6230,0))))</f>
        <v/>
      </c>
      <c r="U52" s="231"/>
      <c r="V52" s="262" t="e">
        <f>IF(C52="",NA(),IF(OR(C52="Smelter not listed",C52="Smelter not yet identified"),MATCH($B52&amp;$D52,'Smelter Look-up'!$J:$J,0),MATCH($B52&amp;$C52,'Smelter Look-up'!$J:$J,0)))</f>
        <v>#N/A</v>
      </c>
      <c r="W52" s="263"/>
      <c r="X52" s="263">
        <f t="shared" ca="1" si="7"/>
        <v>0</v>
      </c>
      <c r="Y52" s="263"/>
      <c r="Z52" s="263"/>
      <c r="AB52" s="265" t="str">
        <f t="shared" si="8"/>
        <v/>
      </c>
    </row>
    <row r="53" spans="1:28" s="264" customFormat="1" ht="20.25">
      <c r="A53" s="207"/>
      <c r="B53" s="208" t="str">
        <f>IF(LEN(A53)=0,"",INDEX('Smelter Look-up'!$A:$A,MATCH($A53,'Smelter Look-up'!$E:$E,0)))</f>
        <v/>
      </c>
      <c r="C53" s="212" t="str">
        <f>IF(LEN(A53)=0,"",INDEX('Smelter Look-up'!$C:$C,MATCH($A53,'Smelter Look-up'!$E:$E,0)))</f>
        <v/>
      </c>
      <c r="D53" s="270"/>
      <c r="E53" s="208" t="str">
        <f ca="1">IF(ISERROR($V53),"",OFFSET('Smelter Look-up'!$D$4,$V53-4,0)&amp;"")</f>
        <v/>
      </c>
      <c r="F53" s="208" t="str">
        <f ca="1">IF(ISERROR($V53),"",OFFSET('Smelter Look-up'!$E$4,$V53-4,0))</f>
        <v/>
      </c>
      <c r="G53" s="208" t="str">
        <f ca="1">IF(C53=$X$4,IF(ISERROR($V53),"Enter smelter details","RMI"),IF(ISERROR($V53),"",OFFSET('Smelter Look-up'!$F$4,$V53-4,0)))</f>
        <v/>
      </c>
      <c r="H53" s="209" t="str">
        <f ca="1">IF(ISERROR($V53),"",OFFSET('Smelter Look-up'!$G$4,$V53-4,0))</f>
        <v/>
      </c>
      <c r="I53" s="210" t="str">
        <f ca="1">IF(ISERROR($V53),"",OFFSET('Smelter Look-up'!$H$4,$V53-4,0))</f>
        <v/>
      </c>
      <c r="J53" s="210" t="str">
        <f ca="1">IF(ISERROR($V53),"",OFFSET('Smelter Look-up'!$I$4,$V53-4,0))</f>
        <v/>
      </c>
      <c r="K53" s="260"/>
      <c r="L53" s="260"/>
      <c r="M53" s="260"/>
      <c r="N53" s="260"/>
      <c r="O53" s="260"/>
      <c r="P53" s="211"/>
      <c r="Q53" s="261"/>
      <c r="R53" s="208" t="str">
        <f ca="1">IF(ISERROR($V53),"",OFFSET('Smelter Look-up'!$C$4,$V53-4,0)&amp;"")</f>
        <v/>
      </c>
      <c r="S53" s="215" t="str">
        <f t="shared" ca="1" si="6"/>
        <v/>
      </c>
      <c r="T53" s="215" t="str">
        <f ca="1">IF(B53="","",IF(ISERROR(MATCH($J53,SorP!$B$1:$B$6230,0)),"",INDIRECT("'SorP'!$A$"&amp;MATCH($J53,SorP!$B$1:$B$6230,0))))</f>
        <v/>
      </c>
      <c r="U53" s="231"/>
      <c r="V53" s="262" t="e">
        <f>IF(C53="",NA(),IF(OR(C53="Smelter not listed",C53="Smelter not yet identified"),MATCH($B53&amp;$D53,'Smelter Look-up'!$J:$J,0),MATCH($B53&amp;$C53,'Smelter Look-up'!$J:$J,0)))</f>
        <v>#N/A</v>
      </c>
      <c r="W53" s="263"/>
      <c r="X53" s="263">
        <f t="shared" ca="1" si="7"/>
        <v>0</v>
      </c>
      <c r="Y53" s="263"/>
      <c r="Z53" s="263"/>
      <c r="AB53" s="265" t="str">
        <f t="shared" si="8"/>
        <v/>
      </c>
    </row>
    <row r="54" spans="1:28" s="264" customFormat="1" ht="20.25">
      <c r="A54" s="207"/>
      <c r="B54" s="208" t="str">
        <f>IF(LEN(A54)=0,"",INDEX('Smelter Look-up'!$A:$A,MATCH($A54,'Smelter Look-up'!$E:$E,0)))</f>
        <v/>
      </c>
      <c r="C54" s="212" t="str">
        <f>IF(LEN(A54)=0,"",INDEX('Smelter Look-up'!$C:$C,MATCH($A54,'Smelter Look-up'!$E:$E,0)))</f>
        <v/>
      </c>
      <c r="D54" s="270"/>
      <c r="E54" s="208" t="str">
        <f ca="1">IF(ISERROR($V54),"",OFFSET('Smelter Look-up'!$D$4,$V54-4,0)&amp;"")</f>
        <v/>
      </c>
      <c r="F54" s="208" t="str">
        <f ca="1">IF(ISERROR($V54),"",OFFSET('Smelter Look-up'!$E$4,$V54-4,0))</f>
        <v/>
      </c>
      <c r="G54" s="208" t="str">
        <f ca="1">IF(C54=$X$4,IF(ISERROR($V54),"Enter smelter details","RMI"),IF(ISERROR($V54),"",OFFSET('Smelter Look-up'!$F$4,$V54-4,0)))</f>
        <v/>
      </c>
      <c r="H54" s="209" t="str">
        <f ca="1">IF(ISERROR($V54),"",OFFSET('Smelter Look-up'!$G$4,$V54-4,0))</f>
        <v/>
      </c>
      <c r="I54" s="210" t="str">
        <f ca="1">IF(ISERROR($V54),"",OFFSET('Smelter Look-up'!$H$4,$V54-4,0))</f>
        <v/>
      </c>
      <c r="J54" s="210" t="str">
        <f ca="1">IF(ISERROR($V54),"",OFFSET('Smelter Look-up'!$I$4,$V54-4,0))</f>
        <v/>
      </c>
      <c r="K54" s="260"/>
      <c r="L54" s="260"/>
      <c r="M54" s="260"/>
      <c r="N54" s="260"/>
      <c r="O54" s="260"/>
      <c r="P54" s="211"/>
      <c r="Q54" s="261"/>
      <c r="R54" s="208" t="str">
        <f ca="1">IF(ISERROR($V54),"",OFFSET('Smelter Look-up'!$C$4,$V54-4,0)&amp;"")</f>
        <v/>
      </c>
      <c r="S54" s="215" t="str">
        <f t="shared" ca="1" si="6"/>
        <v/>
      </c>
      <c r="T54" s="215" t="str">
        <f ca="1">IF(B54="","",IF(ISERROR(MATCH($J54,SorP!$B$1:$B$6230,0)),"",INDIRECT("'SorP'!$A$"&amp;MATCH($J54,SorP!$B$1:$B$6230,0))))</f>
        <v/>
      </c>
      <c r="U54" s="231"/>
      <c r="V54" s="262" t="e">
        <f>IF(C54="",NA(),IF(OR(C54="Smelter not listed",C54="Smelter not yet identified"),MATCH($B54&amp;$D54,'Smelter Look-up'!$J:$J,0),MATCH($B54&amp;$C54,'Smelter Look-up'!$J:$J,0)))</f>
        <v>#N/A</v>
      </c>
      <c r="W54" s="263"/>
      <c r="X54" s="263">
        <f t="shared" ca="1" si="7"/>
        <v>0</v>
      </c>
      <c r="Y54" s="263"/>
      <c r="Z54" s="263"/>
      <c r="AB54" s="265" t="str">
        <f t="shared" si="8"/>
        <v/>
      </c>
    </row>
    <row r="55" spans="1:28" s="264" customFormat="1" ht="20.25">
      <c r="A55" s="207"/>
      <c r="B55" s="208" t="str">
        <f>IF(LEN(A55)=0,"",INDEX('Smelter Look-up'!$A:$A,MATCH($A55,'Smelter Look-up'!$E:$E,0)))</f>
        <v/>
      </c>
      <c r="C55" s="212" t="str">
        <f>IF(LEN(A55)=0,"",INDEX('Smelter Look-up'!$C:$C,MATCH($A55,'Smelter Look-up'!$E:$E,0)))</f>
        <v/>
      </c>
      <c r="D55" s="270"/>
      <c r="E55" s="208" t="str">
        <f ca="1">IF(ISERROR($V55),"",OFFSET('Smelter Look-up'!$D$4,$V55-4,0)&amp;"")</f>
        <v/>
      </c>
      <c r="F55" s="208" t="str">
        <f ca="1">IF(ISERROR($V55),"",OFFSET('Smelter Look-up'!$E$4,$V55-4,0))</f>
        <v/>
      </c>
      <c r="G55" s="208" t="str">
        <f ca="1">IF(C55=$X$4,IF(ISERROR($V55),"Enter smelter details","RMI"),IF(ISERROR($V55),"",OFFSET('Smelter Look-up'!$F$4,$V55-4,0)))</f>
        <v/>
      </c>
      <c r="H55" s="209" t="str">
        <f ca="1">IF(ISERROR($V55),"",OFFSET('Smelter Look-up'!$G$4,$V55-4,0))</f>
        <v/>
      </c>
      <c r="I55" s="210" t="str">
        <f ca="1">IF(ISERROR($V55),"",OFFSET('Smelter Look-up'!$H$4,$V55-4,0))</f>
        <v/>
      </c>
      <c r="J55" s="210" t="str">
        <f ca="1">IF(ISERROR($V55),"",OFFSET('Smelter Look-up'!$I$4,$V55-4,0))</f>
        <v/>
      </c>
      <c r="K55" s="260"/>
      <c r="L55" s="260"/>
      <c r="M55" s="260"/>
      <c r="N55" s="260"/>
      <c r="O55" s="260"/>
      <c r="P55" s="211"/>
      <c r="Q55" s="261"/>
      <c r="R55" s="208" t="str">
        <f ca="1">IF(ISERROR($V55),"",OFFSET('Smelter Look-up'!$C$4,$V55-4,0)&amp;"")</f>
        <v/>
      </c>
      <c r="S55" s="215" t="str">
        <f t="shared" ca="1" si="6"/>
        <v/>
      </c>
      <c r="T55" s="215" t="str">
        <f ca="1">IF(B55="","",IF(ISERROR(MATCH($J55,SorP!$B$1:$B$6230,0)),"",INDIRECT("'SorP'!$A$"&amp;MATCH($J55,SorP!$B$1:$B$6230,0))))</f>
        <v/>
      </c>
      <c r="U55" s="231"/>
      <c r="V55" s="262" t="e">
        <f>IF(C55="",NA(),IF(OR(C55="Smelter not listed",C55="Smelter not yet identified"),MATCH($B55&amp;$D55,'Smelter Look-up'!$J:$J,0),MATCH($B55&amp;$C55,'Smelter Look-up'!$J:$J,0)))</f>
        <v>#N/A</v>
      </c>
      <c r="W55" s="263"/>
      <c r="X55" s="263">
        <f t="shared" ca="1" si="7"/>
        <v>0</v>
      </c>
      <c r="Y55" s="263"/>
      <c r="Z55" s="263"/>
      <c r="AB55" s="265" t="str">
        <f t="shared" si="8"/>
        <v/>
      </c>
    </row>
    <row r="56" spans="1:28" s="264" customFormat="1" ht="20.25">
      <c r="A56" s="207"/>
      <c r="B56" s="208" t="str">
        <f>IF(LEN(A56)=0,"",INDEX('Smelter Look-up'!$A:$A,MATCH($A56,'Smelter Look-up'!$E:$E,0)))</f>
        <v/>
      </c>
      <c r="C56" s="212" t="str">
        <f>IF(LEN(A56)=0,"",INDEX('Smelter Look-up'!$C:$C,MATCH($A56,'Smelter Look-up'!$E:$E,0)))</f>
        <v/>
      </c>
      <c r="D56" s="270"/>
      <c r="E56" s="208" t="str">
        <f ca="1">IF(ISERROR($V56),"",OFFSET('Smelter Look-up'!$D$4,$V56-4,0)&amp;"")</f>
        <v/>
      </c>
      <c r="F56" s="208" t="str">
        <f ca="1">IF(ISERROR($V56),"",OFFSET('Smelter Look-up'!$E$4,$V56-4,0))</f>
        <v/>
      </c>
      <c r="G56" s="208" t="str">
        <f ca="1">IF(C56=$X$4,IF(ISERROR($V56),"Enter smelter details","RMI"),IF(ISERROR($V56),"",OFFSET('Smelter Look-up'!$F$4,$V56-4,0)))</f>
        <v/>
      </c>
      <c r="H56" s="209" t="str">
        <f ca="1">IF(ISERROR($V56),"",OFFSET('Smelter Look-up'!$G$4,$V56-4,0))</f>
        <v/>
      </c>
      <c r="I56" s="210" t="str">
        <f ca="1">IF(ISERROR($V56),"",OFFSET('Smelter Look-up'!$H$4,$V56-4,0))</f>
        <v/>
      </c>
      <c r="J56" s="210" t="str">
        <f ca="1">IF(ISERROR($V56),"",OFFSET('Smelter Look-up'!$I$4,$V56-4,0))</f>
        <v/>
      </c>
      <c r="K56" s="260"/>
      <c r="L56" s="260"/>
      <c r="M56" s="260"/>
      <c r="N56" s="260"/>
      <c r="O56" s="260"/>
      <c r="P56" s="211"/>
      <c r="Q56" s="261"/>
      <c r="R56" s="208" t="str">
        <f ca="1">IF(ISERROR($V56),"",OFFSET('Smelter Look-up'!$C$4,$V56-4,0)&amp;"")</f>
        <v/>
      </c>
      <c r="S56" s="215" t="str">
        <f t="shared" ca="1" si="6"/>
        <v/>
      </c>
      <c r="T56" s="215" t="str">
        <f ca="1">IF(B56="","",IF(ISERROR(MATCH($J56,SorP!$B$1:$B$6230,0)),"",INDIRECT("'SorP'!$A$"&amp;MATCH($J56,SorP!$B$1:$B$6230,0))))</f>
        <v/>
      </c>
      <c r="U56" s="231"/>
      <c r="V56" s="262" t="e">
        <f>IF(C56="",NA(),IF(OR(C56="Smelter not listed",C56="Smelter not yet identified"),MATCH($B56&amp;$D56,'Smelter Look-up'!$J:$J,0),MATCH($B56&amp;$C56,'Smelter Look-up'!$J:$J,0)))</f>
        <v>#N/A</v>
      </c>
      <c r="W56" s="263"/>
      <c r="X56" s="263">
        <f t="shared" ca="1" si="7"/>
        <v>0</v>
      </c>
      <c r="Y56" s="263"/>
      <c r="Z56" s="263"/>
      <c r="AB56" s="265" t="str">
        <f t="shared" si="8"/>
        <v/>
      </c>
    </row>
    <row r="57" spans="1:28" s="264" customFormat="1" ht="20.25">
      <c r="A57" s="207"/>
      <c r="B57" s="208" t="str">
        <f>IF(LEN(A57)=0,"",INDEX('Smelter Look-up'!$A:$A,MATCH($A57,'Smelter Look-up'!$E:$E,0)))</f>
        <v/>
      </c>
      <c r="C57" s="212" t="str">
        <f>IF(LEN(A57)=0,"",INDEX('Smelter Look-up'!$C:$C,MATCH($A57,'Smelter Look-up'!$E:$E,0)))</f>
        <v/>
      </c>
      <c r="D57" s="270"/>
      <c r="E57" s="208" t="str">
        <f ca="1">IF(ISERROR($V57),"",OFFSET('Smelter Look-up'!$D$4,$V57-4,0)&amp;"")</f>
        <v/>
      </c>
      <c r="F57" s="208" t="str">
        <f ca="1">IF(ISERROR($V57),"",OFFSET('Smelter Look-up'!$E$4,$V57-4,0))</f>
        <v/>
      </c>
      <c r="G57" s="208" t="str">
        <f ca="1">IF(C57=$X$4,IF(ISERROR($V57),"Enter smelter details","RMI"),IF(ISERROR($V57),"",OFFSET('Smelter Look-up'!$F$4,$V57-4,0)))</f>
        <v/>
      </c>
      <c r="H57" s="209" t="str">
        <f ca="1">IF(ISERROR($V57),"",OFFSET('Smelter Look-up'!$G$4,$V57-4,0))</f>
        <v/>
      </c>
      <c r="I57" s="210" t="str">
        <f ca="1">IF(ISERROR($V57),"",OFFSET('Smelter Look-up'!$H$4,$V57-4,0))</f>
        <v/>
      </c>
      <c r="J57" s="210" t="str">
        <f ca="1">IF(ISERROR($V57),"",OFFSET('Smelter Look-up'!$I$4,$V57-4,0))</f>
        <v/>
      </c>
      <c r="K57" s="260"/>
      <c r="L57" s="260"/>
      <c r="M57" s="260"/>
      <c r="N57" s="260"/>
      <c r="O57" s="260"/>
      <c r="P57" s="211"/>
      <c r="Q57" s="261"/>
      <c r="R57" s="208" t="str">
        <f ca="1">IF(ISERROR($V57),"",OFFSET('Smelter Look-up'!$C$4,$V57-4,0)&amp;"")</f>
        <v/>
      </c>
      <c r="S57" s="215" t="str">
        <f t="shared" ca="1" si="6"/>
        <v/>
      </c>
      <c r="T57" s="215" t="str">
        <f ca="1">IF(B57="","",IF(ISERROR(MATCH($J57,SorP!$B$1:$B$6230,0)),"",INDIRECT("'SorP'!$A$"&amp;MATCH($J57,SorP!$B$1:$B$6230,0))))</f>
        <v/>
      </c>
      <c r="U57" s="231"/>
      <c r="V57" s="262" t="e">
        <f>IF(C57="",NA(),IF(OR(C57="Smelter not listed",C57="Smelter not yet identified"),MATCH($B57&amp;$D57,'Smelter Look-up'!$J:$J,0),MATCH($B57&amp;$C57,'Smelter Look-up'!$J:$J,0)))</f>
        <v>#N/A</v>
      </c>
      <c r="W57" s="263"/>
      <c r="X57" s="263">
        <f t="shared" ca="1" si="7"/>
        <v>0</v>
      </c>
      <c r="Y57" s="263"/>
      <c r="Z57" s="263"/>
      <c r="AB57" s="265" t="str">
        <f t="shared" si="8"/>
        <v/>
      </c>
    </row>
    <row r="58" spans="1:28" s="264" customFormat="1" ht="20.25">
      <c r="A58" s="207"/>
      <c r="B58" s="208" t="str">
        <f>IF(LEN(A58)=0,"",INDEX('Smelter Look-up'!$A:$A,MATCH($A58,'Smelter Look-up'!$E:$E,0)))</f>
        <v/>
      </c>
      <c r="C58" s="212" t="str">
        <f>IF(LEN(A58)=0,"",INDEX('Smelter Look-up'!$C:$C,MATCH($A58,'Smelter Look-up'!$E:$E,0)))</f>
        <v/>
      </c>
      <c r="D58" s="270"/>
      <c r="E58" s="208" t="str">
        <f ca="1">IF(ISERROR($V58),"",OFFSET('Smelter Look-up'!$D$4,$V58-4,0)&amp;"")</f>
        <v/>
      </c>
      <c r="F58" s="208" t="str">
        <f ca="1">IF(ISERROR($V58),"",OFFSET('Smelter Look-up'!$E$4,$V58-4,0))</f>
        <v/>
      </c>
      <c r="G58" s="208" t="str">
        <f ca="1">IF(C58=$X$4,IF(ISERROR($V58),"Enter smelter details","RMI"),IF(ISERROR($V58),"",OFFSET('Smelter Look-up'!$F$4,$V58-4,0)))</f>
        <v/>
      </c>
      <c r="H58" s="209" t="str">
        <f ca="1">IF(ISERROR($V58),"",OFFSET('Smelter Look-up'!$G$4,$V58-4,0))</f>
        <v/>
      </c>
      <c r="I58" s="210" t="str">
        <f ca="1">IF(ISERROR($V58),"",OFFSET('Smelter Look-up'!$H$4,$V58-4,0))</f>
        <v/>
      </c>
      <c r="J58" s="210" t="str">
        <f ca="1">IF(ISERROR($V58),"",OFFSET('Smelter Look-up'!$I$4,$V58-4,0))</f>
        <v/>
      </c>
      <c r="K58" s="260"/>
      <c r="L58" s="260"/>
      <c r="M58" s="260"/>
      <c r="N58" s="260"/>
      <c r="O58" s="260"/>
      <c r="P58" s="211"/>
      <c r="Q58" s="261"/>
      <c r="R58" s="208" t="str">
        <f ca="1">IF(ISERROR($V58),"",OFFSET('Smelter Look-up'!$C$4,$V58-4,0)&amp;"")</f>
        <v/>
      </c>
      <c r="S58" s="215" t="str">
        <f t="shared" ca="1" si="6"/>
        <v/>
      </c>
      <c r="T58" s="215" t="str">
        <f ca="1">IF(B58="","",IF(ISERROR(MATCH($J58,SorP!$B$1:$B$6230,0)),"",INDIRECT("'SorP'!$A$"&amp;MATCH($J58,SorP!$B$1:$B$6230,0))))</f>
        <v/>
      </c>
      <c r="U58" s="231"/>
      <c r="V58" s="262" t="e">
        <f>IF(C58="",NA(),IF(OR(C58="Smelter not listed",C58="Smelter not yet identified"),MATCH($B58&amp;$D58,'Smelter Look-up'!$J:$J,0),MATCH($B58&amp;$C58,'Smelter Look-up'!$J:$J,0)))</f>
        <v>#N/A</v>
      </c>
      <c r="W58" s="263"/>
      <c r="X58" s="263">
        <f t="shared" ca="1" si="7"/>
        <v>0</v>
      </c>
      <c r="Y58" s="263"/>
      <c r="Z58" s="263"/>
      <c r="AB58" s="265" t="str">
        <f t="shared" si="8"/>
        <v/>
      </c>
    </row>
    <row r="59" spans="1:28" s="264" customFormat="1" ht="20.25">
      <c r="A59" s="207"/>
      <c r="B59" s="208" t="str">
        <f>IF(LEN(A59)=0,"",INDEX('Smelter Look-up'!$A:$A,MATCH($A59,'Smelter Look-up'!$E:$E,0)))</f>
        <v/>
      </c>
      <c r="C59" s="212" t="str">
        <f>IF(LEN(A59)=0,"",INDEX('Smelter Look-up'!$C:$C,MATCH($A59,'Smelter Look-up'!$E:$E,0)))</f>
        <v/>
      </c>
      <c r="D59" s="270"/>
      <c r="E59" s="208" t="str">
        <f ca="1">IF(ISERROR($V59),"",OFFSET('Smelter Look-up'!$D$4,$V59-4,0)&amp;"")</f>
        <v/>
      </c>
      <c r="F59" s="208" t="str">
        <f ca="1">IF(ISERROR($V59),"",OFFSET('Smelter Look-up'!$E$4,$V59-4,0))</f>
        <v/>
      </c>
      <c r="G59" s="208" t="str">
        <f ca="1">IF(C59=$X$4,IF(ISERROR($V59),"Enter smelter details","RMI"),IF(ISERROR($V59),"",OFFSET('Smelter Look-up'!$F$4,$V59-4,0)))</f>
        <v/>
      </c>
      <c r="H59" s="209" t="str">
        <f ca="1">IF(ISERROR($V59),"",OFFSET('Smelter Look-up'!$G$4,$V59-4,0))</f>
        <v/>
      </c>
      <c r="I59" s="210" t="str">
        <f ca="1">IF(ISERROR($V59),"",OFFSET('Smelter Look-up'!$H$4,$V59-4,0))</f>
        <v/>
      </c>
      <c r="J59" s="210" t="str">
        <f ca="1">IF(ISERROR($V59),"",OFFSET('Smelter Look-up'!$I$4,$V59-4,0))</f>
        <v/>
      </c>
      <c r="K59" s="260"/>
      <c r="L59" s="260"/>
      <c r="M59" s="260"/>
      <c r="N59" s="260"/>
      <c r="O59" s="260"/>
      <c r="P59" s="211"/>
      <c r="Q59" s="261"/>
      <c r="R59" s="208" t="str">
        <f ca="1">IF(ISERROR($V59),"",OFFSET('Smelter Look-up'!$C$4,$V59-4,0)&amp;"")</f>
        <v/>
      </c>
      <c r="S59" s="215" t="str">
        <f t="shared" ca="1" si="6"/>
        <v/>
      </c>
      <c r="T59" s="215" t="str">
        <f ca="1">IF(B59="","",IF(ISERROR(MATCH($J59,SorP!$B$1:$B$6230,0)),"",INDIRECT("'SorP'!$A$"&amp;MATCH($J59,SorP!$B$1:$B$6230,0))))</f>
        <v/>
      </c>
      <c r="U59" s="231"/>
      <c r="V59" s="262" t="e">
        <f>IF(C59="",NA(),IF(OR(C59="Smelter not listed",C59="Smelter not yet identified"),MATCH($B59&amp;$D59,'Smelter Look-up'!$J:$J,0),MATCH($B59&amp;$C59,'Smelter Look-up'!$J:$J,0)))</f>
        <v>#N/A</v>
      </c>
      <c r="W59" s="263"/>
      <c r="X59" s="263">
        <f t="shared" ca="1" si="7"/>
        <v>0</v>
      </c>
      <c r="Y59" s="263"/>
      <c r="Z59" s="263"/>
      <c r="AB59" s="265" t="str">
        <f t="shared" si="8"/>
        <v/>
      </c>
    </row>
    <row r="60" spans="1:28" s="264" customFormat="1" ht="20.25">
      <c r="A60" s="207"/>
      <c r="B60" s="208" t="str">
        <f>IF(LEN(A60)=0,"",INDEX('Smelter Look-up'!$A:$A,MATCH($A60,'Smelter Look-up'!$E:$E,0)))</f>
        <v/>
      </c>
      <c r="C60" s="212" t="str">
        <f>IF(LEN(A60)=0,"",INDEX('Smelter Look-up'!$C:$C,MATCH($A60,'Smelter Look-up'!$E:$E,0)))</f>
        <v/>
      </c>
      <c r="D60" s="270"/>
      <c r="E60" s="208" t="str">
        <f ca="1">IF(ISERROR($V60),"",OFFSET('Smelter Look-up'!$D$4,$V60-4,0)&amp;"")</f>
        <v/>
      </c>
      <c r="F60" s="208" t="str">
        <f ca="1">IF(ISERROR($V60),"",OFFSET('Smelter Look-up'!$E$4,$V60-4,0))</f>
        <v/>
      </c>
      <c r="G60" s="208" t="str">
        <f ca="1">IF(C60=$X$4,IF(ISERROR($V60),"Enter smelter details","RMI"),IF(ISERROR($V60),"",OFFSET('Smelter Look-up'!$F$4,$V60-4,0)))</f>
        <v/>
      </c>
      <c r="H60" s="209" t="str">
        <f ca="1">IF(ISERROR($V60),"",OFFSET('Smelter Look-up'!$G$4,$V60-4,0))</f>
        <v/>
      </c>
      <c r="I60" s="210" t="str">
        <f ca="1">IF(ISERROR($V60),"",OFFSET('Smelter Look-up'!$H$4,$V60-4,0))</f>
        <v/>
      </c>
      <c r="J60" s="210" t="str">
        <f ca="1">IF(ISERROR($V60),"",OFFSET('Smelter Look-up'!$I$4,$V60-4,0))</f>
        <v/>
      </c>
      <c r="K60" s="260"/>
      <c r="L60" s="260"/>
      <c r="M60" s="260"/>
      <c r="N60" s="260"/>
      <c r="O60" s="260"/>
      <c r="P60" s="211"/>
      <c r="Q60" s="261"/>
      <c r="R60" s="208" t="str">
        <f ca="1">IF(ISERROR($V60),"",OFFSET('Smelter Look-up'!$C$4,$V60-4,0)&amp;"")</f>
        <v/>
      </c>
      <c r="S60" s="215" t="str">
        <f t="shared" ca="1" si="6"/>
        <v/>
      </c>
      <c r="T60" s="215" t="str">
        <f ca="1">IF(B60="","",IF(ISERROR(MATCH($J60,SorP!$B$1:$B$6230,0)),"",INDIRECT("'SorP'!$A$"&amp;MATCH($J60,SorP!$B$1:$B$6230,0))))</f>
        <v/>
      </c>
      <c r="U60" s="231"/>
      <c r="V60" s="262" t="e">
        <f>IF(C60="",NA(),IF(OR(C60="Smelter not listed",C60="Smelter not yet identified"),MATCH($B60&amp;$D60,'Smelter Look-up'!$J:$J,0),MATCH($B60&amp;$C60,'Smelter Look-up'!$J:$J,0)))</f>
        <v>#N/A</v>
      </c>
      <c r="W60" s="263"/>
      <c r="X60" s="263">
        <f t="shared" ca="1" si="7"/>
        <v>0</v>
      </c>
      <c r="Y60" s="263"/>
      <c r="Z60" s="263"/>
      <c r="AB60" s="265" t="str">
        <f t="shared" si="8"/>
        <v/>
      </c>
    </row>
    <row r="61" spans="1:28" s="264" customFormat="1" ht="20.25">
      <c r="A61" s="207"/>
      <c r="B61" s="208" t="str">
        <f>IF(LEN(A61)=0,"",INDEX('Smelter Look-up'!$A:$A,MATCH($A61,'Smelter Look-up'!$E:$E,0)))</f>
        <v/>
      </c>
      <c r="C61" s="212" t="str">
        <f>IF(LEN(A61)=0,"",INDEX('Smelter Look-up'!$C:$C,MATCH($A61,'Smelter Look-up'!$E:$E,0)))</f>
        <v/>
      </c>
      <c r="D61" s="270"/>
      <c r="E61" s="208" t="str">
        <f ca="1">IF(ISERROR($V61),"",OFFSET('Smelter Look-up'!$D$4,$V61-4,0)&amp;"")</f>
        <v/>
      </c>
      <c r="F61" s="208" t="str">
        <f ca="1">IF(ISERROR($V61),"",OFFSET('Smelter Look-up'!$E$4,$V61-4,0))</f>
        <v/>
      </c>
      <c r="G61" s="208" t="str">
        <f ca="1">IF(C61=$X$4,IF(ISERROR($V61),"Enter smelter details","RMI"),IF(ISERROR($V61),"",OFFSET('Smelter Look-up'!$F$4,$V61-4,0)))</f>
        <v/>
      </c>
      <c r="H61" s="209" t="str">
        <f ca="1">IF(ISERROR($V61),"",OFFSET('Smelter Look-up'!$G$4,$V61-4,0))</f>
        <v/>
      </c>
      <c r="I61" s="210" t="str">
        <f ca="1">IF(ISERROR($V61),"",OFFSET('Smelter Look-up'!$H$4,$V61-4,0))</f>
        <v/>
      </c>
      <c r="J61" s="210" t="str">
        <f ca="1">IF(ISERROR($V61),"",OFFSET('Smelter Look-up'!$I$4,$V61-4,0))</f>
        <v/>
      </c>
      <c r="K61" s="260"/>
      <c r="L61" s="260"/>
      <c r="M61" s="260"/>
      <c r="N61" s="260"/>
      <c r="O61" s="260"/>
      <c r="P61" s="211"/>
      <c r="Q61" s="261"/>
      <c r="R61" s="208" t="str">
        <f ca="1">IF(ISERROR($V61),"",OFFSET('Smelter Look-up'!$C$4,$V61-4,0)&amp;"")</f>
        <v/>
      </c>
      <c r="S61" s="215" t="str">
        <f t="shared" ca="1" si="6"/>
        <v/>
      </c>
      <c r="T61" s="215" t="str">
        <f ca="1">IF(B61="","",IF(ISERROR(MATCH($J61,SorP!$B$1:$B$6230,0)),"",INDIRECT("'SorP'!$A$"&amp;MATCH($J61,SorP!$B$1:$B$6230,0))))</f>
        <v/>
      </c>
      <c r="U61" s="231"/>
      <c r="V61" s="262" t="e">
        <f>IF(C61="",NA(),IF(OR(C61="Smelter not listed",C61="Smelter not yet identified"),MATCH($B61&amp;$D61,'Smelter Look-up'!$J:$J,0),MATCH($B61&amp;$C61,'Smelter Look-up'!$J:$J,0)))</f>
        <v>#N/A</v>
      </c>
      <c r="W61" s="263"/>
      <c r="X61" s="263">
        <f t="shared" ca="1" si="7"/>
        <v>0</v>
      </c>
      <c r="Y61" s="263"/>
      <c r="Z61" s="263"/>
      <c r="AB61" s="265" t="str">
        <f t="shared" si="8"/>
        <v/>
      </c>
    </row>
    <row r="62" spans="1:28" s="264" customFormat="1" ht="20.25">
      <c r="A62" s="207"/>
      <c r="B62" s="208" t="str">
        <f>IF(LEN(A62)=0,"",INDEX('Smelter Look-up'!$A:$A,MATCH($A62,'Smelter Look-up'!$E:$E,0)))</f>
        <v/>
      </c>
      <c r="C62" s="212" t="str">
        <f>IF(LEN(A62)=0,"",INDEX('Smelter Look-up'!$C:$C,MATCH($A62,'Smelter Look-up'!$E:$E,0)))</f>
        <v/>
      </c>
      <c r="D62" s="270"/>
      <c r="E62" s="208" t="str">
        <f ca="1">IF(ISERROR($V62),"",OFFSET('Smelter Look-up'!$D$4,$V62-4,0)&amp;"")</f>
        <v/>
      </c>
      <c r="F62" s="208" t="str">
        <f ca="1">IF(ISERROR($V62),"",OFFSET('Smelter Look-up'!$E$4,$V62-4,0))</f>
        <v/>
      </c>
      <c r="G62" s="208" t="str">
        <f ca="1">IF(C62=$X$4,IF(ISERROR($V62),"Enter smelter details","RMI"),IF(ISERROR($V62),"",OFFSET('Smelter Look-up'!$F$4,$V62-4,0)))</f>
        <v/>
      </c>
      <c r="H62" s="209" t="str">
        <f ca="1">IF(ISERROR($V62),"",OFFSET('Smelter Look-up'!$G$4,$V62-4,0))</f>
        <v/>
      </c>
      <c r="I62" s="210" t="str">
        <f ca="1">IF(ISERROR($V62),"",OFFSET('Smelter Look-up'!$H$4,$V62-4,0))</f>
        <v/>
      </c>
      <c r="J62" s="210" t="str">
        <f ca="1">IF(ISERROR($V62),"",OFFSET('Smelter Look-up'!$I$4,$V62-4,0))</f>
        <v/>
      </c>
      <c r="K62" s="260"/>
      <c r="L62" s="260"/>
      <c r="M62" s="260"/>
      <c r="N62" s="260"/>
      <c r="O62" s="260"/>
      <c r="P62" s="211"/>
      <c r="Q62" s="261"/>
      <c r="R62" s="208" t="str">
        <f ca="1">IF(ISERROR($V62),"",OFFSET('Smelter Look-up'!$C$4,$V62-4,0)&amp;"")</f>
        <v/>
      </c>
      <c r="S62" s="215" t="str">
        <f t="shared" ca="1" si="6"/>
        <v/>
      </c>
      <c r="T62" s="215" t="str">
        <f ca="1">IF(B62="","",IF(ISERROR(MATCH($J62,SorP!$B$1:$B$6230,0)),"",INDIRECT("'SorP'!$A$"&amp;MATCH($J62,SorP!$B$1:$B$6230,0))))</f>
        <v/>
      </c>
      <c r="U62" s="231"/>
      <c r="V62" s="262" t="e">
        <f>IF(C62="",NA(),IF(OR(C62="Smelter not listed",C62="Smelter not yet identified"),MATCH($B62&amp;$D62,'Smelter Look-up'!$J:$J,0),MATCH($B62&amp;$C62,'Smelter Look-up'!$J:$J,0)))</f>
        <v>#N/A</v>
      </c>
      <c r="W62" s="263"/>
      <c r="X62" s="263">
        <f t="shared" ca="1" si="7"/>
        <v>0</v>
      </c>
      <c r="Y62" s="263"/>
      <c r="Z62" s="263"/>
      <c r="AB62" s="265" t="str">
        <f t="shared" si="8"/>
        <v/>
      </c>
    </row>
    <row r="63" spans="1:28" s="264" customFormat="1" ht="20.25">
      <c r="A63" s="207"/>
      <c r="B63" s="208" t="str">
        <f>IF(LEN(A63)=0,"",INDEX('Smelter Look-up'!$A:$A,MATCH($A63,'Smelter Look-up'!$E:$E,0)))</f>
        <v/>
      </c>
      <c r="C63" s="212" t="str">
        <f>IF(LEN(A63)=0,"",INDEX('Smelter Look-up'!$C:$C,MATCH($A63,'Smelter Look-up'!$E:$E,0)))</f>
        <v/>
      </c>
      <c r="D63" s="270"/>
      <c r="E63" s="208" t="str">
        <f ca="1">IF(ISERROR($V63),"",OFFSET('Smelter Look-up'!$D$4,$V63-4,0)&amp;"")</f>
        <v/>
      </c>
      <c r="F63" s="208" t="str">
        <f ca="1">IF(ISERROR($V63),"",OFFSET('Smelter Look-up'!$E$4,$V63-4,0))</f>
        <v/>
      </c>
      <c r="G63" s="208" t="str">
        <f ca="1">IF(C63=$X$4,IF(ISERROR($V63),"Enter smelter details","RMI"),IF(ISERROR($V63),"",OFFSET('Smelter Look-up'!$F$4,$V63-4,0)))</f>
        <v/>
      </c>
      <c r="H63" s="209" t="str">
        <f ca="1">IF(ISERROR($V63),"",OFFSET('Smelter Look-up'!$G$4,$V63-4,0))</f>
        <v/>
      </c>
      <c r="I63" s="210" t="str">
        <f ca="1">IF(ISERROR($V63),"",OFFSET('Smelter Look-up'!$H$4,$V63-4,0))</f>
        <v/>
      </c>
      <c r="J63" s="210" t="str">
        <f ca="1">IF(ISERROR($V63),"",OFFSET('Smelter Look-up'!$I$4,$V63-4,0))</f>
        <v/>
      </c>
      <c r="K63" s="260"/>
      <c r="L63" s="260"/>
      <c r="M63" s="260"/>
      <c r="N63" s="260"/>
      <c r="O63" s="260"/>
      <c r="P63" s="211"/>
      <c r="Q63" s="261"/>
      <c r="R63" s="208" t="str">
        <f ca="1">IF(ISERROR($V63),"",OFFSET('Smelter Look-up'!$C$4,$V63-4,0)&amp;"")</f>
        <v/>
      </c>
      <c r="S63" s="215" t="str">
        <f t="shared" ca="1" si="6"/>
        <v/>
      </c>
      <c r="T63" s="215" t="str">
        <f ca="1">IF(B63="","",IF(ISERROR(MATCH($J63,SorP!$B$1:$B$6230,0)),"",INDIRECT("'SorP'!$A$"&amp;MATCH($J63,SorP!$B$1:$B$6230,0))))</f>
        <v/>
      </c>
      <c r="U63" s="231"/>
      <c r="V63" s="262" t="e">
        <f>IF(C63="",NA(),IF(OR(C63="Smelter not listed",C63="Smelter not yet identified"),MATCH($B63&amp;$D63,'Smelter Look-up'!$J:$J,0),MATCH($B63&amp;$C63,'Smelter Look-up'!$J:$J,0)))</f>
        <v>#N/A</v>
      </c>
      <c r="W63" s="263"/>
      <c r="X63" s="263">
        <f t="shared" ca="1" si="7"/>
        <v>0</v>
      </c>
      <c r="Y63" s="263"/>
      <c r="Z63" s="263"/>
      <c r="AB63" s="265" t="str">
        <f t="shared" si="8"/>
        <v/>
      </c>
    </row>
    <row r="64" spans="1:28" s="264" customFormat="1" ht="20.25">
      <c r="A64" s="207"/>
      <c r="B64" s="208" t="str">
        <f>IF(LEN(A64)=0,"",INDEX('Smelter Look-up'!$A:$A,MATCH($A64,'Smelter Look-up'!$E:$E,0)))</f>
        <v/>
      </c>
      <c r="C64" s="212" t="str">
        <f>IF(LEN(A64)=0,"",INDEX('Smelter Look-up'!$C:$C,MATCH($A64,'Smelter Look-up'!$E:$E,0)))</f>
        <v/>
      </c>
      <c r="D64" s="270"/>
      <c r="E64" s="208" t="str">
        <f ca="1">IF(ISERROR($V64),"",OFFSET('Smelter Look-up'!$D$4,$V64-4,0)&amp;"")</f>
        <v/>
      </c>
      <c r="F64" s="208" t="str">
        <f ca="1">IF(ISERROR($V64),"",OFFSET('Smelter Look-up'!$E$4,$V64-4,0))</f>
        <v/>
      </c>
      <c r="G64" s="208" t="str">
        <f ca="1">IF(C64=$X$4,IF(ISERROR($V64),"Enter smelter details","RMI"),IF(ISERROR($V64),"",OFFSET('Smelter Look-up'!$F$4,$V64-4,0)))</f>
        <v/>
      </c>
      <c r="H64" s="209" t="str">
        <f ca="1">IF(ISERROR($V64),"",OFFSET('Smelter Look-up'!$G$4,$V64-4,0))</f>
        <v/>
      </c>
      <c r="I64" s="210" t="str">
        <f ca="1">IF(ISERROR($V64),"",OFFSET('Smelter Look-up'!$H$4,$V64-4,0))</f>
        <v/>
      </c>
      <c r="J64" s="210" t="str">
        <f ca="1">IF(ISERROR($V64),"",OFFSET('Smelter Look-up'!$I$4,$V64-4,0))</f>
        <v/>
      </c>
      <c r="K64" s="260"/>
      <c r="L64" s="260"/>
      <c r="M64" s="260"/>
      <c r="N64" s="260"/>
      <c r="O64" s="260"/>
      <c r="P64" s="211"/>
      <c r="Q64" s="261"/>
      <c r="R64" s="208" t="str">
        <f ca="1">IF(ISERROR($V64),"",OFFSET('Smelter Look-up'!$C$4,$V64-4,0)&amp;"")</f>
        <v/>
      </c>
      <c r="S64" s="215" t="str">
        <f t="shared" ca="1" si="6"/>
        <v/>
      </c>
      <c r="T64" s="215" t="str">
        <f ca="1">IF(B64="","",IF(ISERROR(MATCH($J64,SorP!$B$1:$B$6230,0)),"",INDIRECT("'SorP'!$A$"&amp;MATCH($J64,SorP!$B$1:$B$6230,0))))</f>
        <v/>
      </c>
      <c r="U64" s="231"/>
      <c r="V64" s="262" t="e">
        <f>IF(C64="",NA(),IF(OR(C64="Smelter not listed",C64="Smelter not yet identified"),MATCH($B64&amp;$D64,'Smelter Look-up'!$J:$J,0),MATCH($B64&amp;$C64,'Smelter Look-up'!$J:$J,0)))</f>
        <v>#N/A</v>
      </c>
      <c r="W64" s="263"/>
      <c r="X64" s="263">
        <f t="shared" ca="1" si="7"/>
        <v>0</v>
      </c>
      <c r="Y64" s="263"/>
      <c r="Z64" s="263"/>
      <c r="AB64" s="265" t="str">
        <f t="shared" si="8"/>
        <v/>
      </c>
    </row>
    <row r="65" spans="1:28" s="264" customFormat="1" ht="20.25">
      <c r="A65" s="207"/>
      <c r="B65" s="208" t="str">
        <f>IF(LEN(A65)=0,"",INDEX('Smelter Look-up'!$A:$A,MATCH($A65,'Smelter Look-up'!$E:$E,0)))</f>
        <v/>
      </c>
      <c r="C65" s="212" t="str">
        <f>IF(LEN(A65)=0,"",INDEX('Smelter Look-up'!$C:$C,MATCH($A65,'Smelter Look-up'!$E:$E,0)))</f>
        <v/>
      </c>
      <c r="D65" s="270"/>
      <c r="E65" s="208" t="str">
        <f ca="1">IF(ISERROR($V65),"",OFFSET('Smelter Look-up'!$D$4,$V65-4,0)&amp;"")</f>
        <v/>
      </c>
      <c r="F65" s="208" t="str">
        <f ca="1">IF(ISERROR($V65),"",OFFSET('Smelter Look-up'!$E$4,$V65-4,0))</f>
        <v/>
      </c>
      <c r="G65" s="208" t="str">
        <f ca="1">IF(C65=$X$4,IF(ISERROR($V65),"Enter smelter details","RMI"),IF(ISERROR($V65),"",OFFSET('Smelter Look-up'!$F$4,$V65-4,0)))</f>
        <v/>
      </c>
      <c r="H65" s="209" t="str">
        <f ca="1">IF(ISERROR($V65),"",OFFSET('Smelter Look-up'!$G$4,$V65-4,0))</f>
        <v/>
      </c>
      <c r="I65" s="210" t="str">
        <f ca="1">IF(ISERROR($V65),"",OFFSET('Smelter Look-up'!$H$4,$V65-4,0))</f>
        <v/>
      </c>
      <c r="J65" s="210" t="str">
        <f ca="1">IF(ISERROR($V65),"",OFFSET('Smelter Look-up'!$I$4,$V65-4,0))</f>
        <v/>
      </c>
      <c r="K65" s="260"/>
      <c r="L65" s="260"/>
      <c r="M65" s="260"/>
      <c r="N65" s="260"/>
      <c r="O65" s="260"/>
      <c r="P65" s="211"/>
      <c r="Q65" s="261"/>
      <c r="R65" s="208" t="str">
        <f ca="1">IF(ISERROR($V65),"",OFFSET('Smelter Look-up'!$C$4,$V65-4,0)&amp;"")</f>
        <v/>
      </c>
      <c r="S65" s="215" t="str">
        <f t="shared" ca="1" si="6"/>
        <v/>
      </c>
      <c r="T65" s="215" t="str">
        <f ca="1">IF(B65="","",IF(ISERROR(MATCH($J65,SorP!$B$1:$B$6230,0)),"",INDIRECT("'SorP'!$A$"&amp;MATCH($J65,SorP!$B$1:$B$6230,0))))</f>
        <v/>
      </c>
      <c r="U65" s="231"/>
      <c r="V65" s="262" t="e">
        <f>IF(C65="",NA(),IF(OR(C65="Smelter not listed",C65="Smelter not yet identified"),MATCH($B65&amp;$D65,'Smelter Look-up'!$J:$J,0),MATCH($B65&amp;$C65,'Smelter Look-up'!$J:$J,0)))</f>
        <v>#N/A</v>
      </c>
      <c r="W65" s="263"/>
      <c r="X65" s="263">
        <f t="shared" ca="1" si="7"/>
        <v>0</v>
      </c>
      <c r="Y65" s="263"/>
      <c r="Z65" s="263"/>
      <c r="AB65" s="265" t="str">
        <f t="shared" si="8"/>
        <v/>
      </c>
    </row>
    <row r="66" spans="1:28" s="264" customFormat="1" ht="20.25">
      <c r="A66" s="207"/>
      <c r="B66" s="208" t="str">
        <f>IF(LEN(A66)=0,"",INDEX('Smelter Look-up'!$A:$A,MATCH($A66,'Smelter Look-up'!$E:$E,0)))</f>
        <v/>
      </c>
      <c r="C66" s="212" t="str">
        <f>IF(LEN(A66)=0,"",INDEX('Smelter Look-up'!$C:$C,MATCH($A66,'Smelter Look-up'!$E:$E,0)))</f>
        <v/>
      </c>
      <c r="D66" s="270"/>
      <c r="E66" s="208" t="str">
        <f ca="1">IF(ISERROR($V66),"",OFFSET('Smelter Look-up'!$D$4,$V66-4,0)&amp;"")</f>
        <v/>
      </c>
      <c r="F66" s="208" t="str">
        <f ca="1">IF(ISERROR($V66),"",OFFSET('Smelter Look-up'!$E$4,$V66-4,0))</f>
        <v/>
      </c>
      <c r="G66" s="208" t="str">
        <f ca="1">IF(C66=$X$4,IF(ISERROR($V66),"Enter smelter details","RMI"),IF(ISERROR($V66),"",OFFSET('Smelter Look-up'!$F$4,$V66-4,0)))</f>
        <v/>
      </c>
      <c r="H66" s="209" t="str">
        <f ca="1">IF(ISERROR($V66),"",OFFSET('Smelter Look-up'!$G$4,$V66-4,0))</f>
        <v/>
      </c>
      <c r="I66" s="210" t="str">
        <f ca="1">IF(ISERROR($V66),"",OFFSET('Smelter Look-up'!$H$4,$V66-4,0))</f>
        <v/>
      </c>
      <c r="J66" s="210" t="str">
        <f ca="1">IF(ISERROR($V66),"",OFFSET('Smelter Look-up'!$I$4,$V66-4,0))</f>
        <v/>
      </c>
      <c r="K66" s="260"/>
      <c r="L66" s="260"/>
      <c r="M66" s="260"/>
      <c r="N66" s="260"/>
      <c r="O66" s="260"/>
      <c r="P66" s="211"/>
      <c r="Q66" s="261"/>
      <c r="R66" s="208" t="str">
        <f ca="1">IF(ISERROR($V66),"",OFFSET('Smelter Look-up'!$C$4,$V66-4,0)&amp;"")</f>
        <v/>
      </c>
      <c r="S66" s="215" t="str">
        <f t="shared" ca="1" si="6"/>
        <v/>
      </c>
      <c r="T66" s="215" t="str">
        <f ca="1">IF(B66="","",IF(ISERROR(MATCH($J66,SorP!$B$1:$B$6230,0)),"",INDIRECT("'SorP'!$A$"&amp;MATCH($J66,SorP!$B$1:$B$6230,0))))</f>
        <v/>
      </c>
      <c r="U66" s="231"/>
      <c r="V66" s="262" t="e">
        <f>IF(C66="",NA(),IF(OR(C66="Smelter not listed",C66="Smelter not yet identified"),MATCH($B66&amp;$D66,'Smelter Look-up'!$J:$J,0),MATCH($B66&amp;$C66,'Smelter Look-up'!$J:$J,0)))</f>
        <v>#N/A</v>
      </c>
      <c r="W66" s="263"/>
      <c r="X66" s="263">
        <f t="shared" ca="1" si="7"/>
        <v>0</v>
      </c>
      <c r="Y66" s="263"/>
      <c r="Z66" s="263"/>
      <c r="AB66" s="265" t="str">
        <f t="shared" si="8"/>
        <v/>
      </c>
    </row>
    <row r="67" spans="1:28" s="264" customFormat="1" ht="20.25">
      <c r="A67" s="207"/>
      <c r="B67" s="208" t="str">
        <f>IF(LEN(A67)=0,"",INDEX('Smelter Look-up'!$A:$A,MATCH($A67,'Smelter Look-up'!$E:$E,0)))</f>
        <v/>
      </c>
      <c r="C67" s="212" t="str">
        <f>IF(LEN(A67)=0,"",INDEX('Smelter Look-up'!$C:$C,MATCH($A67,'Smelter Look-up'!$E:$E,0)))</f>
        <v/>
      </c>
      <c r="D67" s="270"/>
      <c r="E67" s="208" t="str">
        <f ca="1">IF(ISERROR($V67),"",OFFSET('Smelter Look-up'!$D$4,$V67-4,0)&amp;"")</f>
        <v/>
      </c>
      <c r="F67" s="208" t="str">
        <f ca="1">IF(ISERROR($V67),"",OFFSET('Smelter Look-up'!$E$4,$V67-4,0))</f>
        <v/>
      </c>
      <c r="G67" s="208" t="str">
        <f ca="1">IF(C67=$X$4,IF(ISERROR($V67),"Enter smelter details","RMI"),IF(ISERROR($V67),"",OFFSET('Smelter Look-up'!$F$4,$V67-4,0)))</f>
        <v/>
      </c>
      <c r="H67" s="209" t="str">
        <f ca="1">IF(ISERROR($V67),"",OFFSET('Smelter Look-up'!$G$4,$V67-4,0))</f>
        <v/>
      </c>
      <c r="I67" s="210" t="str">
        <f ca="1">IF(ISERROR($V67),"",OFFSET('Smelter Look-up'!$H$4,$V67-4,0))</f>
        <v/>
      </c>
      <c r="J67" s="210" t="str">
        <f ca="1">IF(ISERROR($V67),"",OFFSET('Smelter Look-up'!$I$4,$V67-4,0))</f>
        <v/>
      </c>
      <c r="K67" s="260"/>
      <c r="L67" s="260"/>
      <c r="M67" s="260"/>
      <c r="N67" s="260"/>
      <c r="O67" s="260"/>
      <c r="P67" s="211"/>
      <c r="Q67" s="261"/>
      <c r="R67" s="208" t="str">
        <f ca="1">IF(ISERROR($V67),"",OFFSET('Smelter Look-up'!$C$4,$V67-4,0)&amp;"")</f>
        <v/>
      </c>
      <c r="S67" s="215" t="str">
        <f t="shared" ca="1" si="6"/>
        <v/>
      </c>
      <c r="T67" s="215" t="str">
        <f ca="1">IF(B67="","",IF(ISERROR(MATCH($J67,SorP!$B$1:$B$6230,0)),"",INDIRECT("'SorP'!$A$"&amp;MATCH($J67,SorP!$B$1:$B$6230,0))))</f>
        <v/>
      </c>
      <c r="U67" s="231"/>
      <c r="V67" s="262" t="e">
        <f>IF(C67="",NA(),IF(OR(C67="Smelter not listed",C67="Smelter not yet identified"),MATCH($B67&amp;$D67,'Smelter Look-up'!$J:$J,0),MATCH($B67&amp;$C67,'Smelter Look-up'!$J:$J,0)))</f>
        <v>#N/A</v>
      </c>
      <c r="W67" s="263"/>
      <c r="X67" s="263">
        <f t="shared" ca="1" si="7"/>
        <v>0</v>
      </c>
      <c r="Y67" s="263"/>
      <c r="Z67" s="263"/>
      <c r="AB67" s="265" t="str">
        <f t="shared" si="8"/>
        <v/>
      </c>
    </row>
    <row r="68" spans="1:28" s="264" customFormat="1" ht="20.25">
      <c r="A68" s="207"/>
      <c r="B68" s="208" t="str">
        <f>IF(LEN(A68)=0,"",INDEX('Smelter Look-up'!$A:$A,MATCH($A68,'Smelter Look-up'!$E:$E,0)))</f>
        <v/>
      </c>
      <c r="C68" s="212" t="str">
        <f>IF(LEN(A68)=0,"",INDEX('Smelter Look-up'!$C:$C,MATCH($A68,'Smelter Look-up'!$E:$E,0)))</f>
        <v/>
      </c>
      <c r="D68" s="270"/>
      <c r="E68" s="208" t="str">
        <f ca="1">IF(ISERROR($V68),"",OFFSET('Smelter Look-up'!$D$4,$V68-4,0)&amp;"")</f>
        <v/>
      </c>
      <c r="F68" s="208" t="str">
        <f ca="1">IF(ISERROR($V68),"",OFFSET('Smelter Look-up'!$E$4,$V68-4,0))</f>
        <v/>
      </c>
      <c r="G68" s="208" t="str">
        <f ca="1">IF(C68=$X$4,IF(ISERROR($V68),"Enter smelter details","RMI"),IF(ISERROR($V68),"",OFFSET('Smelter Look-up'!$F$4,$V68-4,0)))</f>
        <v/>
      </c>
      <c r="H68" s="209" t="str">
        <f ca="1">IF(ISERROR($V68),"",OFFSET('Smelter Look-up'!$G$4,$V68-4,0))</f>
        <v/>
      </c>
      <c r="I68" s="210" t="str">
        <f ca="1">IF(ISERROR($V68),"",OFFSET('Smelter Look-up'!$H$4,$V68-4,0))</f>
        <v/>
      </c>
      <c r="J68" s="210" t="str">
        <f ca="1">IF(ISERROR($V68),"",OFFSET('Smelter Look-up'!$I$4,$V68-4,0))</f>
        <v/>
      </c>
      <c r="K68" s="260"/>
      <c r="L68" s="260"/>
      <c r="M68" s="260"/>
      <c r="N68" s="260"/>
      <c r="O68" s="260"/>
      <c r="P68" s="211"/>
      <c r="Q68" s="261"/>
      <c r="R68" s="208" t="str">
        <f ca="1">IF(ISERROR($V68),"",OFFSET('Smelter Look-up'!$C$4,$V68-4,0)&amp;"")</f>
        <v/>
      </c>
      <c r="S68" s="215" t="str">
        <f t="shared" ca="1" si="6"/>
        <v/>
      </c>
      <c r="T68" s="215" t="str">
        <f ca="1">IF(B68="","",IF(ISERROR(MATCH($J68,SorP!$B$1:$B$6230,0)),"",INDIRECT("'SorP'!$A$"&amp;MATCH($J68,SorP!$B$1:$B$6230,0))))</f>
        <v/>
      </c>
      <c r="U68" s="231"/>
      <c r="V68" s="262" t="e">
        <f>IF(C68="",NA(),IF(OR(C68="Smelter not listed",C68="Smelter not yet identified"),MATCH($B68&amp;$D68,'Smelter Look-up'!$J:$J,0),MATCH($B68&amp;$C68,'Smelter Look-up'!$J:$J,0)))</f>
        <v>#N/A</v>
      </c>
      <c r="W68" s="263"/>
      <c r="X68" s="263">
        <f t="shared" ca="1" si="7"/>
        <v>0</v>
      </c>
      <c r="Y68" s="263"/>
      <c r="Z68" s="263"/>
      <c r="AB68" s="265" t="str">
        <f t="shared" si="8"/>
        <v/>
      </c>
    </row>
    <row r="69" spans="1:28" s="264" customFormat="1" ht="20.25">
      <c r="A69" s="207"/>
      <c r="B69" s="208" t="str">
        <f>IF(LEN(A69)=0,"",INDEX('Smelter Look-up'!$A:$A,MATCH($A69,'Smelter Look-up'!$E:$E,0)))</f>
        <v/>
      </c>
      <c r="C69" s="212" t="str">
        <f>IF(LEN(A69)=0,"",INDEX('Smelter Look-up'!$C:$C,MATCH($A69,'Smelter Look-up'!$E:$E,0)))</f>
        <v/>
      </c>
      <c r="D69" s="270"/>
      <c r="E69" s="208" t="str">
        <f ca="1">IF(ISERROR($V69),"",OFFSET('Smelter Look-up'!$D$4,$V69-4,0)&amp;"")</f>
        <v/>
      </c>
      <c r="F69" s="208" t="str">
        <f ca="1">IF(ISERROR($V69),"",OFFSET('Smelter Look-up'!$E$4,$V69-4,0))</f>
        <v/>
      </c>
      <c r="G69" s="208" t="str">
        <f ca="1">IF(C69=$X$4,IF(ISERROR($V69),"Enter smelter details","RMI"),IF(ISERROR($V69),"",OFFSET('Smelter Look-up'!$F$4,$V69-4,0)))</f>
        <v/>
      </c>
      <c r="H69" s="209" t="str">
        <f ca="1">IF(ISERROR($V69),"",OFFSET('Smelter Look-up'!$G$4,$V69-4,0))</f>
        <v/>
      </c>
      <c r="I69" s="210" t="str">
        <f ca="1">IF(ISERROR($V69),"",OFFSET('Smelter Look-up'!$H$4,$V69-4,0))</f>
        <v/>
      </c>
      <c r="J69" s="210" t="str">
        <f ca="1">IF(ISERROR($V69),"",OFFSET('Smelter Look-up'!$I$4,$V69-4,0))</f>
        <v/>
      </c>
      <c r="K69" s="260"/>
      <c r="L69" s="260"/>
      <c r="M69" s="260"/>
      <c r="N69" s="260"/>
      <c r="O69" s="260"/>
      <c r="P69" s="211"/>
      <c r="Q69" s="261"/>
      <c r="R69" s="208" t="str">
        <f ca="1">IF(ISERROR($V69),"",OFFSET('Smelter Look-up'!$C$4,$V69-4,0)&amp;"")</f>
        <v/>
      </c>
      <c r="S69" s="215" t="str">
        <f t="shared" ref="S69" ca="1" si="9">IF(B69="","",IF(ISERROR(MATCH($E69,CL,0)),"Unknown",INDIRECT("'C'!$A$"&amp;MATCH($E69,CL,0)+1)))</f>
        <v/>
      </c>
      <c r="T69" s="215" t="str">
        <f ca="1">IF(B69="","",IF(ISERROR(MATCH($J69,SorP!$B$1:$B$6230,0)),"",INDIRECT("'SorP'!$A$"&amp;MATCH($J69,SorP!$B$1:$B$6230,0))))</f>
        <v/>
      </c>
      <c r="U69" s="231"/>
      <c r="V69" s="262" t="e">
        <f>IF(C69="",NA(),IF(OR(C69="Smelter not listed",C69="Smelter not yet identified"),MATCH($B69&amp;$D69,'Smelter Look-up'!$J:$J,0),MATCH($B69&amp;$C69,'Smelter Look-up'!$J:$J,0)))</f>
        <v>#N/A</v>
      </c>
      <c r="W69" s="263"/>
      <c r="X69" s="263">
        <f t="shared" ref="X69" ca="1" si="10">IF(AND(C69="Smelter not listed",OR(LEN(D69)=0,LEN(E69)=0)),1,0)</f>
        <v>0</v>
      </c>
      <c r="Y69" s="263"/>
      <c r="Z69" s="263"/>
      <c r="AB69" s="265" t="str">
        <f t="shared" ref="AB69" si="11">B69&amp;C69</f>
        <v/>
      </c>
    </row>
    <row r="70" spans="1:28" s="264" customFormat="1" ht="20.25">
      <c r="A70" s="207"/>
      <c r="B70" s="208" t="str">
        <f>IF(LEN(A70)=0,"",INDEX('Smelter Look-up'!$A:$A,MATCH($A70,'Smelter Look-up'!$E:$E,0)))</f>
        <v/>
      </c>
      <c r="C70" s="212" t="str">
        <f>IF(LEN(A70)=0,"",INDEX('Smelter Look-up'!$C:$C,MATCH($A70,'Smelter Look-up'!$E:$E,0)))</f>
        <v/>
      </c>
      <c r="D70" s="270"/>
      <c r="E70" s="208" t="str">
        <f ca="1">IF(ISERROR($V70),"",OFFSET('Smelter Look-up'!$D$4,$V70-4,0)&amp;"")</f>
        <v/>
      </c>
      <c r="F70" s="208" t="str">
        <f ca="1">IF(ISERROR($V70),"",OFFSET('Smelter Look-up'!$E$4,$V70-4,0))</f>
        <v/>
      </c>
      <c r="G70" s="208" t="str">
        <f ca="1">IF(C70=$X$4,IF(ISERROR($V70),"Enter smelter details","RMI"),IF(ISERROR($V70),"",OFFSET('Smelter Look-up'!$F$4,$V70-4,0)))</f>
        <v/>
      </c>
      <c r="H70" s="209" t="str">
        <f ca="1">IF(ISERROR($V70),"",OFFSET('Smelter Look-up'!$G$4,$V70-4,0))</f>
        <v/>
      </c>
      <c r="I70" s="210" t="str">
        <f ca="1">IF(ISERROR($V70),"",OFFSET('Smelter Look-up'!$H$4,$V70-4,0))</f>
        <v/>
      </c>
      <c r="J70" s="210" t="str">
        <f ca="1">IF(ISERROR($V70),"",OFFSET('Smelter Look-up'!$I$4,$V70-4,0))</f>
        <v/>
      </c>
      <c r="K70" s="260"/>
      <c r="L70" s="260"/>
      <c r="M70" s="260"/>
      <c r="N70" s="260"/>
      <c r="O70" s="260"/>
      <c r="P70" s="211"/>
      <c r="Q70" s="261"/>
      <c r="R70" s="208" t="str">
        <f ca="1">IF(ISERROR($V70),"",OFFSET('Smelter Look-up'!$C$4,$V70-4,0)&amp;"")</f>
        <v/>
      </c>
      <c r="S70" s="215" t="str">
        <f t="shared" ref="S70:S101" ca="1" si="12">IF(B70="","",IF(ISERROR(MATCH($E70,CL,0)),"Unknown",INDIRECT("'C'!$A$"&amp;MATCH($E70,CL,0)+1)))</f>
        <v/>
      </c>
      <c r="T70" s="215" t="str">
        <f ca="1">IF(B70="","",IF(ISERROR(MATCH($J70,SorP!$B$1:$B$6230,0)),"",INDIRECT("'SorP'!$A$"&amp;MATCH($J70,SorP!$B$1:$B$6230,0))))</f>
        <v/>
      </c>
      <c r="U70" s="231"/>
      <c r="V70" s="262" t="e">
        <f>IF(C70="",NA(),IF(OR(C70="Smelter not listed",C70="Smelter not yet identified"),MATCH($B70&amp;$D70,'Smelter Look-up'!$J:$J,0),MATCH($B70&amp;$C70,'Smelter Look-up'!$J:$J,0)))</f>
        <v>#N/A</v>
      </c>
      <c r="W70" s="263"/>
      <c r="X70" s="263">
        <f t="shared" ref="X70:X101" ca="1" si="13">IF(AND(C70="Smelter not listed",OR(LEN(D70)=0,LEN(E70)=0)),1,0)</f>
        <v>0</v>
      </c>
      <c r="Y70" s="263"/>
      <c r="Z70" s="263"/>
      <c r="AB70" s="265" t="str">
        <f t="shared" ref="AB70:AB101" si="14">B70&amp;C70</f>
        <v/>
      </c>
    </row>
    <row r="71" spans="1:28" s="264" customFormat="1" ht="20.25">
      <c r="A71" s="207"/>
      <c r="B71" s="208" t="str">
        <f>IF(LEN(A71)=0,"",INDEX('Smelter Look-up'!$A:$A,MATCH($A71,'Smelter Look-up'!$E:$E,0)))</f>
        <v/>
      </c>
      <c r="C71" s="212" t="str">
        <f>IF(LEN(A71)=0,"",INDEX('Smelter Look-up'!$C:$C,MATCH($A71,'Smelter Look-up'!$E:$E,0)))</f>
        <v/>
      </c>
      <c r="D71" s="270"/>
      <c r="E71" s="208" t="str">
        <f ca="1">IF(ISERROR($V71),"",OFFSET('Smelter Look-up'!$D$4,$V71-4,0)&amp;"")</f>
        <v/>
      </c>
      <c r="F71" s="208" t="str">
        <f ca="1">IF(ISERROR($V71),"",OFFSET('Smelter Look-up'!$E$4,$V71-4,0))</f>
        <v/>
      </c>
      <c r="G71" s="208" t="str">
        <f ca="1">IF(C71=$X$4,IF(ISERROR($V71),"Enter smelter details","RMI"),IF(ISERROR($V71),"",OFFSET('Smelter Look-up'!$F$4,$V71-4,0)))</f>
        <v/>
      </c>
      <c r="H71" s="209" t="str">
        <f ca="1">IF(ISERROR($V71),"",OFFSET('Smelter Look-up'!$G$4,$V71-4,0))</f>
        <v/>
      </c>
      <c r="I71" s="210" t="str">
        <f ca="1">IF(ISERROR($V71),"",OFFSET('Smelter Look-up'!$H$4,$V71-4,0))</f>
        <v/>
      </c>
      <c r="J71" s="210" t="str">
        <f ca="1">IF(ISERROR($V71),"",OFFSET('Smelter Look-up'!$I$4,$V71-4,0))</f>
        <v/>
      </c>
      <c r="K71" s="260"/>
      <c r="L71" s="260"/>
      <c r="M71" s="260"/>
      <c r="N71" s="260"/>
      <c r="O71" s="260"/>
      <c r="P71" s="211"/>
      <c r="Q71" s="261"/>
      <c r="R71" s="208" t="str">
        <f ca="1">IF(ISERROR($V71),"",OFFSET('Smelter Look-up'!$C$4,$V71-4,0)&amp;"")</f>
        <v/>
      </c>
      <c r="S71" s="215" t="str">
        <f t="shared" ca="1" si="12"/>
        <v/>
      </c>
      <c r="T71" s="215" t="str">
        <f ca="1">IF(B71="","",IF(ISERROR(MATCH($J71,SorP!$B$1:$B$6230,0)),"",INDIRECT("'SorP'!$A$"&amp;MATCH($J71,SorP!$B$1:$B$6230,0))))</f>
        <v/>
      </c>
      <c r="U71" s="231"/>
      <c r="V71" s="262" t="e">
        <f>IF(C71="",NA(),IF(OR(C71="Smelter not listed",C71="Smelter not yet identified"),MATCH($B71&amp;$D71,'Smelter Look-up'!$J:$J,0),MATCH($B71&amp;$C71,'Smelter Look-up'!$J:$J,0)))</f>
        <v>#N/A</v>
      </c>
      <c r="W71" s="263"/>
      <c r="X71" s="263">
        <f t="shared" ca="1" si="13"/>
        <v>0</v>
      </c>
      <c r="Y71" s="263"/>
      <c r="Z71" s="263"/>
      <c r="AB71" s="265" t="str">
        <f t="shared" si="14"/>
        <v/>
      </c>
    </row>
    <row r="72" spans="1:28" s="264" customFormat="1" ht="20.25">
      <c r="A72" s="207"/>
      <c r="B72" s="208" t="str">
        <f>IF(LEN(A72)=0,"",INDEX('Smelter Look-up'!$A:$A,MATCH($A72,'Smelter Look-up'!$E:$E,0)))</f>
        <v/>
      </c>
      <c r="C72" s="212" t="str">
        <f>IF(LEN(A72)=0,"",INDEX('Smelter Look-up'!$C:$C,MATCH($A72,'Smelter Look-up'!$E:$E,0)))</f>
        <v/>
      </c>
      <c r="D72" s="270"/>
      <c r="E72" s="208" t="str">
        <f ca="1">IF(ISERROR($V72),"",OFFSET('Smelter Look-up'!$D$4,$V72-4,0)&amp;"")</f>
        <v/>
      </c>
      <c r="F72" s="208" t="str">
        <f ca="1">IF(ISERROR($V72),"",OFFSET('Smelter Look-up'!$E$4,$V72-4,0))</f>
        <v/>
      </c>
      <c r="G72" s="208" t="str">
        <f ca="1">IF(C72=$X$4,IF(ISERROR($V72),"Enter smelter details","RMI"),IF(ISERROR($V72),"",OFFSET('Smelter Look-up'!$F$4,$V72-4,0)))</f>
        <v/>
      </c>
      <c r="H72" s="209" t="str">
        <f ca="1">IF(ISERROR($V72),"",OFFSET('Smelter Look-up'!$G$4,$V72-4,0))</f>
        <v/>
      </c>
      <c r="I72" s="210" t="str">
        <f ca="1">IF(ISERROR($V72),"",OFFSET('Smelter Look-up'!$H$4,$V72-4,0))</f>
        <v/>
      </c>
      <c r="J72" s="210" t="str">
        <f ca="1">IF(ISERROR($V72),"",OFFSET('Smelter Look-up'!$I$4,$V72-4,0))</f>
        <v/>
      </c>
      <c r="K72" s="260"/>
      <c r="L72" s="260"/>
      <c r="M72" s="260"/>
      <c r="N72" s="260"/>
      <c r="O72" s="260"/>
      <c r="P72" s="211"/>
      <c r="Q72" s="261"/>
      <c r="R72" s="208" t="str">
        <f ca="1">IF(ISERROR($V72),"",OFFSET('Smelter Look-up'!$C$4,$V72-4,0)&amp;"")</f>
        <v/>
      </c>
      <c r="S72" s="215" t="str">
        <f t="shared" ca="1" si="12"/>
        <v/>
      </c>
      <c r="T72" s="215" t="str">
        <f ca="1">IF(B72="","",IF(ISERROR(MATCH($J72,SorP!$B$1:$B$6230,0)),"",INDIRECT("'SorP'!$A$"&amp;MATCH($J72,SorP!$B$1:$B$6230,0))))</f>
        <v/>
      </c>
      <c r="U72" s="231"/>
      <c r="V72" s="262" t="e">
        <f>IF(C72="",NA(),IF(OR(C72="Smelter not listed",C72="Smelter not yet identified"),MATCH($B72&amp;$D72,'Smelter Look-up'!$J:$J,0),MATCH($B72&amp;$C72,'Smelter Look-up'!$J:$J,0)))</f>
        <v>#N/A</v>
      </c>
      <c r="W72" s="263"/>
      <c r="X72" s="263">
        <f t="shared" ca="1" si="13"/>
        <v>0</v>
      </c>
      <c r="Y72" s="263"/>
      <c r="Z72" s="263"/>
      <c r="AB72" s="265" t="str">
        <f t="shared" si="14"/>
        <v/>
      </c>
    </row>
    <row r="73" spans="1:28" s="264" customFormat="1" ht="20.25">
      <c r="A73" s="207"/>
      <c r="B73" s="208" t="str">
        <f>IF(LEN(A73)=0,"",INDEX('Smelter Look-up'!$A:$A,MATCH($A73,'Smelter Look-up'!$E:$E,0)))</f>
        <v/>
      </c>
      <c r="C73" s="212" t="str">
        <f>IF(LEN(A73)=0,"",INDEX('Smelter Look-up'!$C:$C,MATCH($A73,'Smelter Look-up'!$E:$E,0)))</f>
        <v/>
      </c>
      <c r="D73" s="270"/>
      <c r="E73" s="208" t="str">
        <f ca="1">IF(ISERROR($V73),"",OFFSET('Smelter Look-up'!$D$4,$V73-4,0)&amp;"")</f>
        <v/>
      </c>
      <c r="F73" s="208" t="str">
        <f ca="1">IF(ISERROR($V73),"",OFFSET('Smelter Look-up'!$E$4,$V73-4,0))</f>
        <v/>
      </c>
      <c r="G73" s="208" t="str">
        <f ca="1">IF(C73=$X$4,IF(ISERROR($V73),"Enter smelter details","RMI"),IF(ISERROR($V73),"",OFFSET('Smelter Look-up'!$F$4,$V73-4,0)))</f>
        <v/>
      </c>
      <c r="H73" s="209" t="str">
        <f ca="1">IF(ISERROR($V73),"",OFFSET('Smelter Look-up'!$G$4,$V73-4,0))</f>
        <v/>
      </c>
      <c r="I73" s="210" t="str">
        <f ca="1">IF(ISERROR($V73),"",OFFSET('Smelter Look-up'!$H$4,$V73-4,0))</f>
        <v/>
      </c>
      <c r="J73" s="210" t="str">
        <f ca="1">IF(ISERROR($V73),"",OFFSET('Smelter Look-up'!$I$4,$V73-4,0))</f>
        <v/>
      </c>
      <c r="K73" s="260"/>
      <c r="L73" s="260"/>
      <c r="M73" s="260"/>
      <c r="N73" s="260"/>
      <c r="O73" s="260"/>
      <c r="P73" s="211"/>
      <c r="Q73" s="261"/>
      <c r="R73" s="208" t="str">
        <f ca="1">IF(ISERROR($V73),"",OFFSET('Smelter Look-up'!$C$4,$V73-4,0)&amp;"")</f>
        <v/>
      </c>
      <c r="S73" s="215" t="str">
        <f t="shared" ca="1" si="12"/>
        <v/>
      </c>
      <c r="T73" s="215" t="str">
        <f ca="1">IF(B73="","",IF(ISERROR(MATCH($J73,SorP!$B$1:$B$6230,0)),"",INDIRECT("'SorP'!$A$"&amp;MATCH($J73,SorP!$B$1:$B$6230,0))))</f>
        <v/>
      </c>
      <c r="U73" s="231"/>
      <c r="V73" s="262" t="e">
        <f>IF(C73="",NA(),IF(OR(C73="Smelter not listed",C73="Smelter not yet identified"),MATCH($B73&amp;$D73,'Smelter Look-up'!$J:$J,0),MATCH($B73&amp;$C73,'Smelter Look-up'!$J:$J,0)))</f>
        <v>#N/A</v>
      </c>
      <c r="W73" s="263"/>
      <c r="X73" s="263">
        <f t="shared" ca="1" si="13"/>
        <v>0</v>
      </c>
      <c r="Y73" s="263"/>
      <c r="Z73" s="263"/>
      <c r="AB73" s="265" t="str">
        <f t="shared" si="14"/>
        <v/>
      </c>
    </row>
    <row r="74" spans="1:28" s="264" customFormat="1" ht="20.25">
      <c r="A74" s="207"/>
      <c r="B74" s="208" t="str">
        <f>IF(LEN(A74)=0,"",INDEX('Smelter Look-up'!$A:$A,MATCH($A74,'Smelter Look-up'!$E:$E,0)))</f>
        <v/>
      </c>
      <c r="C74" s="212" t="str">
        <f>IF(LEN(A74)=0,"",INDEX('Smelter Look-up'!$C:$C,MATCH($A74,'Smelter Look-up'!$E:$E,0)))</f>
        <v/>
      </c>
      <c r="D74" s="270"/>
      <c r="E74" s="208" t="str">
        <f ca="1">IF(ISERROR($V74),"",OFFSET('Smelter Look-up'!$D$4,$V74-4,0)&amp;"")</f>
        <v/>
      </c>
      <c r="F74" s="208" t="str">
        <f ca="1">IF(ISERROR($V74),"",OFFSET('Smelter Look-up'!$E$4,$V74-4,0))</f>
        <v/>
      </c>
      <c r="G74" s="208" t="str">
        <f ca="1">IF(C74=$X$4,IF(ISERROR($V74),"Enter smelter details","RMI"),IF(ISERROR($V74),"",OFFSET('Smelter Look-up'!$F$4,$V74-4,0)))</f>
        <v/>
      </c>
      <c r="H74" s="209" t="str">
        <f ca="1">IF(ISERROR($V74),"",OFFSET('Smelter Look-up'!$G$4,$V74-4,0))</f>
        <v/>
      </c>
      <c r="I74" s="210" t="str">
        <f ca="1">IF(ISERROR($V74),"",OFFSET('Smelter Look-up'!$H$4,$V74-4,0))</f>
        <v/>
      </c>
      <c r="J74" s="210" t="str">
        <f ca="1">IF(ISERROR($V74),"",OFFSET('Smelter Look-up'!$I$4,$V74-4,0))</f>
        <v/>
      </c>
      <c r="K74" s="260"/>
      <c r="L74" s="260"/>
      <c r="M74" s="260"/>
      <c r="N74" s="260"/>
      <c r="O74" s="260"/>
      <c r="P74" s="211"/>
      <c r="Q74" s="261"/>
      <c r="R74" s="208" t="str">
        <f ca="1">IF(ISERROR($V74),"",OFFSET('Smelter Look-up'!$C$4,$V74-4,0)&amp;"")</f>
        <v/>
      </c>
      <c r="S74" s="215" t="str">
        <f t="shared" ca="1" si="12"/>
        <v/>
      </c>
      <c r="T74" s="215" t="str">
        <f ca="1">IF(B74="","",IF(ISERROR(MATCH($J74,SorP!$B$1:$B$6230,0)),"",INDIRECT("'SorP'!$A$"&amp;MATCH($J74,SorP!$B$1:$B$6230,0))))</f>
        <v/>
      </c>
      <c r="U74" s="231"/>
      <c r="V74" s="262" t="e">
        <f>IF(C74="",NA(),IF(OR(C74="Smelter not listed",C74="Smelter not yet identified"),MATCH($B74&amp;$D74,'Smelter Look-up'!$J:$J,0),MATCH($B74&amp;$C74,'Smelter Look-up'!$J:$J,0)))</f>
        <v>#N/A</v>
      </c>
      <c r="W74" s="263"/>
      <c r="X74" s="263">
        <f t="shared" ca="1" si="13"/>
        <v>0</v>
      </c>
      <c r="Y74" s="263"/>
      <c r="Z74" s="263"/>
      <c r="AB74" s="265" t="str">
        <f t="shared" si="14"/>
        <v/>
      </c>
    </row>
    <row r="75" spans="1:28" s="264" customFormat="1" ht="20.25">
      <c r="A75" s="207"/>
      <c r="B75" s="208" t="str">
        <f>IF(LEN(A75)=0,"",INDEX('Smelter Look-up'!$A:$A,MATCH($A75,'Smelter Look-up'!$E:$E,0)))</f>
        <v/>
      </c>
      <c r="C75" s="212" t="str">
        <f>IF(LEN(A75)=0,"",INDEX('Smelter Look-up'!$C:$C,MATCH($A75,'Smelter Look-up'!$E:$E,0)))</f>
        <v/>
      </c>
      <c r="D75" s="270"/>
      <c r="E75" s="208" t="str">
        <f ca="1">IF(ISERROR($V75),"",OFFSET('Smelter Look-up'!$D$4,$V75-4,0)&amp;"")</f>
        <v/>
      </c>
      <c r="F75" s="208" t="str">
        <f ca="1">IF(ISERROR($V75),"",OFFSET('Smelter Look-up'!$E$4,$V75-4,0))</f>
        <v/>
      </c>
      <c r="G75" s="208" t="str">
        <f ca="1">IF(C75=$X$4,IF(ISERROR($V75),"Enter smelter details","RMI"),IF(ISERROR($V75),"",OFFSET('Smelter Look-up'!$F$4,$V75-4,0)))</f>
        <v/>
      </c>
      <c r="H75" s="209" t="str">
        <f ca="1">IF(ISERROR($V75),"",OFFSET('Smelter Look-up'!$G$4,$V75-4,0))</f>
        <v/>
      </c>
      <c r="I75" s="210" t="str">
        <f ca="1">IF(ISERROR($V75),"",OFFSET('Smelter Look-up'!$H$4,$V75-4,0))</f>
        <v/>
      </c>
      <c r="J75" s="210" t="str">
        <f ca="1">IF(ISERROR($V75),"",OFFSET('Smelter Look-up'!$I$4,$V75-4,0))</f>
        <v/>
      </c>
      <c r="K75" s="260"/>
      <c r="L75" s="260"/>
      <c r="M75" s="260"/>
      <c r="N75" s="260"/>
      <c r="O75" s="260"/>
      <c r="P75" s="211"/>
      <c r="Q75" s="261"/>
      <c r="R75" s="208" t="str">
        <f ca="1">IF(ISERROR($V75),"",OFFSET('Smelter Look-up'!$C$4,$V75-4,0)&amp;"")</f>
        <v/>
      </c>
      <c r="S75" s="215" t="str">
        <f t="shared" ca="1" si="12"/>
        <v/>
      </c>
      <c r="T75" s="215" t="str">
        <f ca="1">IF(B75="","",IF(ISERROR(MATCH($J75,SorP!$B$1:$B$6230,0)),"",INDIRECT("'SorP'!$A$"&amp;MATCH($J75,SorP!$B$1:$B$6230,0))))</f>
        <v/>
      </c>
      <c r="U75" s="231"/>
      <c r="V75" s="262" t="e">
        <f>IF(C75="",NA(),IF(OR(C75="Smelter not listed",C75="Smelter not yet identified"),MATCH($B75&amp;$D75,'Smelter Look-up'!$J:$J,0),MATCH($B75&amp;$C75,'Smelter Look-up'!$J:$J,0)))</f>
        <v>#N/A</v>
      </c>
      <c r="W75" s="263"/>
      <c r="X75" s="263">
        <f t="shared" ca="1" si="13"/>
        <v>0</v>
      </c>
      <c r="Y75" s="263"/>
      <c r="Z75" s="263"/>
      <c r="AB75" s="265" t="str">
        <f t="shared" si="14"/>
        <v/>
      </c>
    </row>
    <row r="76" spans="1:28" s="264" customFormat="1" ht="20.25">
      <c r="A76" s="207"/>
      <c r="B76" s="208" t="str">
        <f>IF(LEN(A76)=0,"",INDEX('Smelter Look-up'!$A:$A,MATCH($A76,'Smelter Look-up'!$E:$E,0)))</f>
        <v/>
      </c>
      <c r="C76" s="212" t="str">
        <f>IF(LEN(A76)=0,"",INDEX('Smelter Look-up'!$C:$C,MATCH($A76,'Smelter Look-up'!$E:$E,0)))</f>
        <v/>
      </c>
      <c r="D76" s="270"/>
      <c r="E76" s="208" t="str">
        <f ca="1">IF(ISERROR($V76),"",OFFSET('Smelter Look-up'!$D$4,$V76-4,0)&amp;"")</f>
        <v/>
      </c>
      <c r="F76" s="208" t="str">
        <f ca="1">IF(ISERROR($V76),"",OFFSET('Smelter Look-up'!$E$4,$V76-4,0))</f>
        <v/>
      </c>
      <c r="G76" s="208" t="str">
        <f ca="1">IF(C76=$X$4,IF(ISERROR($V76),"Enter smelter details","RMI"),IF(ISERROR($V76),"",OFFSET('Smelter Look-up'!$F$4,$V76-4,0)))</f>
        <v/>
      </c>
      <c r="H76" s="209" t="str">
        <f ca="1">IF(ISERROR($V76),"",OFFSET('Smelter Look-up'!$G$4,$V76-4,0))</f>
        <v/>
      </c>
      <c r="I76" s="210" t="str">
        <f ca="1">IF(ISERROR($V76),"",OFFSET('Smelter Look-up'!$H$4,$V76-4,0))</f>
        <v/>
      </c>
      <c r="J76" s="210" t="str">
        <f ca="1">IF(ISERROR($V76),"",OFFSET('Smelter Look-up'!$I$4,$V76-4,0))</f>
        <v/>
      </c>
      <c r="K76" s="260"/>
      <c r="L76" s="260"/>
      <c r="M76" s="260"/>
      <c r="N76" s="260"/>
      <c r="O76" s="260"/>
      <c r="P76" s="211"/>
      <c r="Q76" s="261"/>
      <c r="R76" s="208" t="str">
        <f ca="1">IF(ISERROR($V76),"",OFFSET('Smelter Look-up'!$C$4,$V76-4,0)&amp;"")</f>
        <v/>
      </c>
      <c r="S76" s="215" t="str">
        <f t="shared" ca="1" si="12"/>
        <v/>
      </c>
      <c r="T76" s="215" t="str">
        <f ca="1">IF(B76="","",IF(ISERROR(MATCH($J76,SorP!$B$1:$B$6230,0)),"",INDIRECT("'SorP'!$A$"&amp;MATCH($J76,SorP!$B$1:$B$6230,0))))</f>
        <v/>
      </c>
      <c r="U76" s="231"/>
      <c r="V76" s="262" t="e">
        <f>IF(C76="",NA(),IF(OR(C76="Smelter not listed",C76="Smelter not yet identified"),MATCH($B76&amp;$D76,'Smelter Look-up'!$J:$J,0),MATCH($B76&amp;$C76,'Smelter Look-up'!$J:$J,0)))</f>
        <v>#N/A</v>
      </c>
      <c r="W76" s="263"/>
      <c r="X76" s="263">
        <f t="shared" ca="1" si="13"/>
        <v>0</v>
      </c>
      <c r="Y76" s="263"/>
      <c r="Z76" s="263"/>
      <c r="AB76" s="265" t="str">
        <f t="shared" si="14"/>
        <v/>
      </c>
    </row>
    <row r="77" spans="1:28" s="264" customFormat="1" ht="20.25">
      <c r="A77" s="207"/>
      <c r="B77" s="208" t="str">
        <f>IF(LEN(A77)=0,"",INDEX('Smelter Look-up'!$A:$A,MATCH($A77,'Smelter Look-up'!$E:$E,0)))</f>
        <v/>
      </c>
      <c r="C77" s="212" t="str">
        <f>IF(LEN(A77)=0,"",INDEX('Smelter Look-up'!$C:$C,MATCH($A77,'Smelter Look-up'!$E:$E,0)))</f>
        <v/>
      </c>
      <c r="D77" s="270"/>
      <c r="E77" s="208" t="str">
        <f ca="1">IF(ISERROR($V77),"",OFFSET('Smelter Look-up'!$D$4,$V77-4,0)&amp;"")</f>
        <v/>
      </c>
      <c r="F77" s="208" t="str">
        <f ca="1">IF(ISERROR($V77),"",OFFSET('Smelter Look-up'!$E$4,$V77-4,0))</f>
        <v/>
      </c>
      <c r="G77" s="208" t="str">
        <f ca="1">IF(C77=$X$4,IF(ISERROR($V77),"Enter smelter details","RMI"),IF(ISERROR($V77),"",OFFSET('Smelter Look-up'!$F$4,$V77-4,0)))</f>
        <v/>
      </c>
      <c r="H77" s="209" t="str">
        <f ca="1">IF(ISERROR($V77),"",OFFSET('Smelter Look-up'!$G$4,$V77-4,0))</f>
        <v/>
      </c>
      <c r="I77" s="210" t="str">
        <f ca="1">IF(ISERROR($V77),"",OFFSET('Smelter Look-up'!$H$4,$V77-4,0))</f>
        <v/>
      </c>
      <c r="J77" s="210" t="str">
        <f ca="1">IF(ISERROR($V77),"",OFFSET('Smelter Look-up'!$I$4,$V77-4,0))</f>
        <v/>
      </c>
      <c r="K77" s="260"/>
      <c r="L77" s="260"/>
      <c r="M77" s="260"/>
      <c r="N77" s="260"/>
      <c r="O77" s="260"/>
      <c r="P77" s="211"/>
      <c r="Q77" s="261"/>
      <c r="R77" s="208" t="str">
        <f ca="1">IF(ISERROR($V77),"",OFFSET('Smelter Look-up'!$C$4,$V77-4,0)&amp;"")</f>
        <v/>
      </c>
      <c r="S77" s="215" t="str">
        <f t="shared" ca="1" si="12"/>
        <v/>
      </c>
      <c r="T77" s="215" t="str">
        <f ca="1">IF(B77="","",IF(ISERROR(MATCH($J77,SorP!$B$1:$B$6230,0)),"",INDIRECT("'SorP'!$A$"&amp;MATCH($J77,SorP!$B$1:$B$6230,0))))</f>
        <v/>
      </c>
      <c r="U77" s="231"/>
      <c r="V77" s="262" t="e">
        <f>IF(C77="",NA(),IF(OR(C77="Smelter not listed",C77="Smelter not yet identified"),MATCH($B77&amp;$D77,'Smelter Look-up'!$J:$J,0),MATCH($B77&amp;$C77,'Smelter Look-up'!$J:$J,0)))</f>
        <v>#N/A</v>
      </c>
      <c r="W77" s="263"/>
      <c r="X77" s="263">
        <f t="shared" ca="1" si="13"/>
        <v>0</v>
      </c>
      <c r="Y77" s="263"/>
      <c r="Z77" s="263"/>
      <c r="AB77" s="265" t="str">
        <f t="shared" si="14"/>
        <v/>
      </c>
    </row>
    <row r="78" spans="1:28" s="264" customFormat="1" ht="20.25">
      <c r="A78" s="207"/>
      <c r="B78" s="208" t="str">
        <f>IF(LEN(A78)=0,"",INDEX('Smelter Look-up'!$A:$A,MATCH($A78,'Smelter Look-up'!$E:$E,0)))</f>
        <v/>
      </c>
      <c r="C78" s="212" t="str">
        <f>IF(LEN(A78)=0,"",INDEX('Smelter Look-up'!$C:$C,MATCH($A78,'Smelter Look-up'!$E:$E,0)))</f>
        <v/>
      </c>
      <c r="D78" s="270"/>
      <c r="E78" s="208" t="str">
        <f ca="1">IF(ISERROR($V78),"",OFFSET('Smelter Look-up'!$D$4,$V78-4,0)&amp;"")</f>
        <v/>
      </c>
      <c r="F78" s="208" t="str">
        <f ca="1">IF(ISERROR($V78),"",OFFSET('Smelter Look-up'!$E$4,$V78-4,0))</f>
        <v/>
      </c>
      <c r="G78" s="208" t="str">
        <f ca="1">IF(C78=$X$4,IF(ISERROR($V78),"Enter smelter details","RMI"),IF(ISERROR($V78),"",OFFSET('Smelter Look-up'!$F$4,$V78-4,0)))</f>
        <v/>
      </c>
      <c r="H78" s="209" t="str">
        <f ca="1">IF(ISERROR($V78),"",OFFSET('Smelter Look-up'!$G$4,$V78-4,0))</f>
        <v/>
      </c>
      <c r="I78" s="210" t="str">
        <f ca="1">IF(ISERROR($V78),"",OFFSET('Smelter Look-up'!$H$4,$V78-4,0))</f>
        <v/>
      </c>
      <c r="J78" s="210" t="str">
        <f ca="1">IF(ISERROR($V78),"",OFFSET('Smelter Look-up'!$I$4,$V78-4,0))</f>
        <v/>
      </c>
      <c r="K78" s="260"/>
      <c r="L78" s="260"/>
      <c r="M78" s="260"/>
      <c r="N78" s="260"/>
      <c r="O78" s="260"/>
      <c r="P78" s="211"/>
      <c r="Q78" s="261"/>
      <c r="R78" s="208" t="str">
        <f ca="1">IF(ISERROR($V78),"",OFFSET('Smelter Look-up'!$C$4,$V78-4,0)&amp;"")</f>
        <v/>
      </c>
      <c r="S78" s="215" t="str">
        <f t="shared" ca="1" si="12"/>
        <v/>
      </c>
      <c r="T78" s="215" t="str">
        <f ca="1">IF(B78="","",IF(ISERROR(MATCH($J78,SorP!$B$1:$B$6230,0)),"",INDIRECT("'SorP'!$A$"&amp;MATCH($J78,SorP!$B$1:$B$6230,0))))</f>
        <v/>
      </c>
      <c r="U78" s="231"/>
      <c r="V78" s="262" t="e">
        <f>IF(C78="",NA(),IF(OR(C78="Smelter not listed",C78="Smelter not yet identified"),MATCH($B78&amp;$D78,'Smelter Look-up'!$J:$J,0),MATCH($B78&amp;$C78,'Smelter Look-up'!$J:$J,0)))</f>
        <v>#N/A</v>
      </c>
      <c r="W78" s="263"/>
      <c r="X78" s="263">
        <f t="shared" ca="1" si="13"/>
        <v>0</v>
      </c>
      <c r="Y78" s="263"/>
      <c r="Z78" s="263"/>
      <c r="AB78" s="265" t="str">
        <f t="shared" si="14"/>
        <v/>
      </c>
    </row>
    <row r="79" spans="1:28" s="264" customFormat="1" ht="20.25">
      <c r="A79" s="207"/>
      <c r="B79" s="208" t="str">
        <f>IF(LEN(A79)=0,"",INDEX('Smelter Look-up'!$A:$A,MATCH($A79,'Smelter Look-up'!$E:$E,0)))</f>
        <v/>
      </c>
      <c r="C79" s="212" t="str">
        <f>IF(LEN(A79)=0,"",INDEX('Smelter Look-up'!$C:$C,MATCH($A79,'Smelter Look-up'!$E:$E,0)))</f>
        <v/>
      </c>
      <c r="D79" s="270"/>
      <c r="E79" s="208" t="str">
        <f ca="1">IF(ISERROR($V79),"",OFFSET('Smelter Look-up'!$D$4,$V79-4,0)&amp;"")</f>
        <v/>
      </c>
      <c r="F79" s="208" t="str">
        <f ca="1">IF(ISERROR($V79),"",OFFSET('Smelter Look-up'!$E$4,$V79-4,0))</f>
        <v/>
      </c>
      <c r="G79" s="208" t="str">
        <f ca="1">IF(C79=$X$4,IF(ISERROR($V79),"Enter smelter details","RMI"),IF(ISERROR($V79),"",OFFSET('Smelter Look-up'!$F$4,$V79-4,0)))</f>
        <v/>
      </c>
      <c r="H79" s="209" t="str">
        <f ca="1">IF(ISERROR($V79),"",OFFSET('Smelter Look-up'!$G$4,$V79-4,0))</f>
        <v/>
      </c>
      <c r="I79" s="210" t="str">
        <f ca="1">IF(ISERROR($V79),"",OFFSET('Smelter Look-up'!$H$4,$V79-4,0))</f>
        <v/>
      </c>
      <c r="J79" s="210" t="str">
        <f ca="1">IF(ISERROR($V79),"",OFFSET('Smelter Look-up'!$I$4,$V79-4,0))</f>
        <v/>
      </c>
      <c r="K79" s="260"/>
      <c r="L79" s="260"/>
      <c r="M79" s="260"/>
      <c r="N79" s="260"/>
      <c r="O79" s="260"/>
      <c r="P79" s="211"/>
      <c r="Q79" s="261"/>
      <c r="R79" s="208" t="str">
        <f ca="1">IF(ISERROR($V79),"",OFFSET('Smelter Look-up'!$C$4,$V79-4,0)&amp;"")</f>
        <v/>
      </c>
      <c r="S79" s="215" t="str">
        <f t="shared" ca="1" si="12"/>
        <v/>
      </c>
      <c r="T79" s="215" t="str">
        <f ca="1">IF(B79="","",IF(ISERROR(MATCH($J79,SorP!$B$1:$B$6230,0)),"",INDIRECT("'SorP'!$A$"&amp;MATCH($J79,SorP!$B$1:$B$6230,0))))</f>
        <v/>
      </c>
      <c r="U79" s="231"/>
      <c r="V79" s="262" t="e">
        <f>IF(C79="",NA(),IF(OR(C79="Smelter not listed",C79="Smelter not yet identified"),MATCH($B79&amp;$D79,'Smelter Look-up'!$J:$J,0),MATCH($B79&amp;$C79,'Smelter Look-up'!$J:$J,0)))</f>
        <v>#N/A</v>
      </c>
      <c r="W79" s="263"/>
      <c r="X79" s="263">
        <f t="shared" ca="1" si="13"/>
        <v>0</v>
      </c>
      <c r="Y79" s="263"/>
      <c r="Z79" s="263"/>
      <c r="AB79" s="265" t="str">
        <f t="shared" si="14"/>
        <v/>
      </c>
    </row>
    <row r="80" spans="1:28" s="264" customFormat="1" ht="20.25">
      <c r="A80" s="207"/>
      <c r="B80" s="208" t="str">
        <f>IF(LEN(A80)=0,"",INDEX('Smelter Look-up'!$A:$A,MATCH($A80,'Smelter Look-up'!$E:$E,0)))</f>
        <v/>
      </c>
      <c r="C80" s="212" t="str">
        <f>IF(LEN(A80)=0,"",INDEX('Smelter Look-up'!$C:$C,MATCH($A80,'Smelter Look-up'!$E:$E,0)))</f>
        <v/>
      </c>
      <c r="D80" s="270"/>
      <c r="E80" s="208" t="str">
        <f ca="1">IF(ISERROR($V80),"",OFFSET('Smelter Look-up'!$D$4,$V80-4,0)&amp;"")</f>
        <v/>
      </c>
      <c r="F80" s="208" t="str">
        <f ca="1">IF(ISERROR($V80),"",OFFSET('Smelter Look-up'!$E$4,$V80-4,0))</f>
        <v/>
      </c>
      <c r="G80" s="208" t="str">
        <f ca="1">IF(C80=$X$4,IF(ISERROR($V80),"Enter smelter details","RMI"),IF(ISERROR($V80),"",OFFSET('Smelter Look-up'!$F$4,$V80-4,0)))</f>
        <v/>
      </c>
      <c r="H80" s="209" t="str">
        <f ca="1">IF(ISERROR($V80),"",OFFSET('Smelter Look-up'!$G$4,$V80-4,0))</f>
        <v/>
      </c>
      <c r="I80" s="210" t="str">
        <f ca="1">IF(ISERROR($V80),"",OFFSET('Smelter Look-up'!$H$4,$V80-4,0))</f>
        <v/>
      </c>
      <c r="J80" s="210" t="str">
        <f ca="1">IF(ISERROR($V80),"",OFFSET('Smelter Look-up'!$I$4,$V80-4,0))</f>
        <v/>
      </c>
      <c r="K80" s="260"/>
      <c r="L80" s="260"/>
      <c r="M80" s="260"/>
      <c r="N80" s="260"/>
      <c r="O80" s="260"/>
      <c r="P80" s="211"/>
      <c r="Q80" s="261"/>
      <c r="R80" s="208" t="str">
        <f ca="1">IF(ISERROR($V80),"",OFFSET('Smelter Look-up'!$C$4,$V80-4,0)&amp;"")</f>
        <v/>
      </c>
      <c r="S80" s="215" t="str">
        <f t="shared" ca="1" si="12"/>
        <v/>
      </c>
      <c r="T80" s="215" t="str">
        <f ca="1">IF(B80="","",IF(ISERROR(MATCH($J80,SorP!$B$1:$B$6230,0)),"",INDIRECT("'SorP'!$A$"&amp;MATCH($J80,SorP!$B$1:$B$6230,0))))</f>
        <v/>
      </c>
      <c r="U80" s="231"/>
      <c r="V80" s="262" t="e">
        <f>IF(C80="",NA(),IF(OR(C80="Smelter not listed",C80="Smelter not yet identified"),MATCH($B80&amp;$D80,'Smelter Look-up'!$J:$J,0),MATCH($B80&amp;$C80,'Smelter Look-up'!$J:$J,0)))</f>
        <v>#N/A</v>
      </c>
      <c r="W80" s="263"/>
      <c r="X80" s="263">
        <f t="shared" ca="1" si="13"/>
        <v>0</v>
      </c>
      <c r="Y80" s="263"/>
      <c r="Z80" s="263"/>
      <c r="AB80" s="265" t="str">
        <f t="shared" si="14"/>
        <v/>
      </c>
    </row>
    <row r="81" spans="1:28" s="264" customFormat="1" ht="20.25">
      <c r="A81" s="207"/>
      <c r="B81" s="208" t="str">
        <f>IF(LEN(A81)=0,"",INDEX('Smelter Look-up'!$A:$A,MATCH($A81,'Smelter Look-up'!$E:$E,0)))</f>
        <v/>
      </c>
      <c r="C81" s="212" t="str">
        <f>IF(LEN(A81)=0,"",INDEX('Smelter Look-up'!$C:$C,MATCH($A81,'Smelter Look-up'!$E:$E,0)))</f>
        <v/>
      </c>
      <c r="D81" s="270"/>
      <c r="E81" s="208" t="str">
        <f ca="1">IF(ISERROR($V81),"",OFFSET('Smelter Look-up'!$D$4,$V81-4,0)&amp;"")</f>
        <v/>
      </c>
      <c r="F81" s="208" t="str">
        <f ca="1">IF(ISERROR($V81),"",OFFSET('Smelter Look-up'!$E$4,$V81-4,0))</f>
        <v/>
      </c>
      <c r="G81" s="208" t="str">
        <f ca="1">IF(C81=$X$4,IF(ISERROR($V81),"Enter smelter details","RMI"),IF(ISERROR($V81),"",OFFSET('Smelter Look-up'!$F$4,$V81-4,0)))</f>
        <v/>
      </c>
      <c r="H81" s="209" t="str">
        <f ca="1">IF(ISERROR($V81),"",OFFSET('Smelter Look-up'!$G$4,$V81-4,0))</f>
        <v/>
      </c>
      <c r="I81" s="210" t="str">
        <f ca="1">IF(ISERROR($V81),"",OFFSET('Smelter Look-up'!$H$4,$V81-4,0))</f>
        <v/>
      </c>
      <c r="J81" s="210" t="str">
        <f ca="1">IF(ISERROR($V81),"",OFFSET('Smelter Look-up'!$I$4,$V81-4,0))</f>
        <v/>
      </c>
      <c r="K81" s="260"/>
      <c r="L81" s="260"/>
      <c r="M81" s="260"/>
      <c r="N81" s="260"/>
      <c r="O81" s="260"/>
      <c r="P81" s="211"/>
      <c r="Q81" s="261"/>
      <c r="R81" s="208" t="str">
        <f ca="1">IF(ISERROR($V81),"",OFFSET('Smelter Look-up'!$C$4,$V81-4,0)&amp;"")</f>
        <v/>
      </c>
      <c r="S81" s="215" t="str">
        <f t="shared" ca="1" si="12"/>
        <v/>
      </c>
      <c r="T81" s="215" t="str">
        <f ca="1">IF(B81="","",IF(ISERROR(MATCH($J81,SorP!$B$1:$B$6230,0)),"",INDIRECT("'SorP'!$A$"&amp;MATCH($J81,SorP!$B$1:$B$6230,0))))</f>
        <v/>
      </c>
      <c r="U81" s="231"/>
      <c r="V81" s="262" t="e">
        <f>IF(C81="",NA(),IF(OR(C81="Smelter not listed",C81="Smelter not yet identified"),MATCH($B81&amp;$D81,'Smelter Look-up'!$J:$J,0),MATCH($B81&amp;$C81,'Smelter Look-up'!$J:$J,0)))</f>
        <v>#N/A</v>
      </c>
      <c r="W81" s="263"/>
      <c r="X81" s="263">
        <f t="shared" ca="1" si="13"/>
        <v>0</v>
      </c>
      <c r="Y81" s="263"/>
      <c r="Z81" s="263"/>
      <c r="AB81" s="265" t="str">
        <f t="shared" si="14"/>
        <v/>
      </c>
    </row>
    <row r="82" spans="1:28" s="264" customFormat="1" ht="20.25">
      <c r="A82" s="207"/>
      <c r="B82" s="208" t="str">
        <f>IF(LEN(A82)=0,"",INDEX('Smelter Look-up'!$A:$A,MATCH($A82,'Smelter Look-up'!$E:$E,0)))</f>
        <v/>
      </c>
      <c r="C82" s="212" t="str">
        <f>IF(LEN(A82)=0,"",INDEX('Smelter Look-up'!$C:$C,MATCH($A82,'Smelter Look-up'!$E:$E,0)))</f>
        <v/>
      </c>
      <c r="D82" s="270"/>
      <c r="E82" s="208" t="str">
        <f ca="1">IF(ISERROR($V82),"",OFFSET('Smelter Look-up'!$D$4,$V82-4,0)&amp;"")</f>
        <v/>
      </c>
      <c r="F82" s="208" t="str">
        <f ca="1">IF(ISERROR($V82),"",OFFSET('Smelter Look-up'!$E$4,$V82-4,0))</f>
        <v/>
      </c>
      <c r="G82" s="208" t="str">
        <f ca="1">IF(C82=$X$4,IF(ISERROR($V82),"Enter smelter details","RMI"),IF(ISERROR($V82),"",OFFSET('Smelter Look-up'!$F$4,$V82-4,0)))</f>
        <v/>
      </c>
      <c r="H82" s="209" t="str">
        <f ca="1">IF(ISERROR($V82),"",OFFSET('Smelter Look-up'!$G$4,$V82-4,0))</f>
        <v/>
      </c>
      <c r="I82" s="210" t="str">
        <f ca="1">IF(ISERROR($V82),"",OFFSET('Smelter Look-up'!$H$4,$V82-4,0))</f>
        <v/>
      </c>
      <c r="J82" s="210" t="str">
        <f ca="1">IF(ISERROR($V82),"",OFFSET('Smelter Look-up'!$I$4,$V82-4,0))</f>
        <v/>
      </c>
      <c r="K82" s="260"/>
      <c r="L82" s="260"/>
      <c r="M82" s="260"/>
      <c r="N82" s="260"/>
      <c r="O82" s="260"/>
      <c r="P82" s="211"/>
      <c r="Q82" s="261"/>
      <c r="R82" s="208" t="str">
        <f ca="1">IF(ISERROR($V82),"",OFFSET('Smelter Look-up'!$C$4,$V82-4,0)&amp;"")</f>
        <v/>
      </c>
      <c r="S82" s="215" t="str">
        <f t="shared" ca="1" si="12"/>
        <v/>
      </c>
      <c r="T82" s="215" t="str">
        <f ca="1">IF(B82="","",IF(ISERROR(MATCH($J82,SorP!$B$1:$B$6230,0)),"",INDIRECT("'SorP'!$A$"&amp;MATCH($J82,SorP!$B$1:$B$6230,0))))</f>
        <v/>
      </c>
      <c r="U82" s="231"/>
      <c r="V82" s="262" t="e">
        <f>IF(C82="",NA(),IF(OR(C82="Smelter not listed",C82="Smelter not yet identified"),MATCH($B82&amp;$D82,'Smelter Look-up'!$J:$J,0),MATCH($B82&amp;$C82,'Smelter Look-up'!$J:$J,0)))</f>
        <v>#N/A</v>
      </c>
      <c r="W82" s="263"/>
      <c r="X82" s="263">
        <f t="shared" ca="1" si="13"/>
        <v>0</v>
      </c>
      <c r="Y82" s="263"/>
      <c r="Z82" s="263"/>
      <c r="AB82" s="265" t="str">
        <f t="shared" si="14"/>
        <v/>
      </c>
    </row>
    <row r="83" spans="1:28" s="264" customFormat="1" ht="20.25">
      <c r="A83" s="207"/>
      <c r="B83" s="208" t="str">
        <f>IF(LEN(A83)=0,"",INDEX('Smelter Look-up'!$A:$A,MATCH($A83,'Smelter Look-up'!$E:$E,0)))</f>
        <v/>
      </c>
      <c r="C83" s="212" t="str">
        <f>IF(LEN(A83)=0,"",INDEX('Smelter Look-up'!$C:$C,MATCH($A83,'Smelter Look-up'!$E:$E,0)))</f>
        <v/>
      </c>
      <c r="D83" s="270"/>
      <c r="E83" s="208" t="str">
        <f ca="1">IF(ISERROR($V83),"",OFFSET('Smelter Look-up'!$D$4,$V83-4,0)&amp;"")</f>
        <v/>
      </c>
      <c r="F83" s="208" t="str">
        <f ca="1">IF(ISERROR($V83),"",OFFSET('Smelter Look-up'!$E$4,$V83-4,0))</f>
        <v/>
      </c>
      <c r="G83" s="208" t="str">
        <f ca="1">IF(C83=$X$4,IF(ISERROR($V83),"Enter smelter details","RMI"),IF(ISERROR($V83),"",OFFSET('Smelter Look-up'!$F$4,$V83-4,0)))</f>
        <v/>
      </c>
      <c r="H83" s="209" t="str">
        <f ca="1">IF(ISERROR($V83),"",OFFSET('Smelter Look-up'!$G$4,$V83-4,0))</f>
        <v/>
      </c>
      <c r="I83" s="210" t="str">
        <f ca="1">IF(ISERROR($V83),"",OFFSET('Smelter Look-up'!$H$4,$V83-4,0))</f>
        <v/>
      </c>
      <c r="J83" s="210" t="str">
        <f ca="1">IF(ISERROR($V83),"",OFFSET('Smelter Look-up'!$I$4,$V83-4,0))</f>
        <v/>
      </c>
      <c r="K83" s="260"/>
      <c r="L83" s="260"/>
      <c r="M83" s="260"/>
      <c r="N83" s="260"/>
      <c r="O83" s="260"/>
      <c r="P83" s="211"/>
      <c r="Q83" s="261"/>
      <c r="R83" s="208" t="str">
        <f ca="1">IF(ISERROR($V83),"",OFFSET('Smelter Look-up'!$C$4,$V83-4,0)&amp;"")</f>
        <v/>
      </c>
      <c r="S83" s="215" t="str">
        <f t="shared" ca="1" si="12"/>
        <v/>
      </c>
      <c r="T83" s="215" t="str">
        <f ca="1">IF(B83="","",IF(ISERROR(MATCH($J83,SorP!$B$1:$B$6230,0)),"",INDIRECT("'SorP'!$A$"&amp;MATCH($J83,SorP!$B$1:$B$6230,0))))</f>
        <v/>
      </c>
      <c r="U83" s="231"/>
      <c r="V83" s="262" t="e">
        <f>IF(C83="",NA(),IF(OR(C83="Smelter not listed",C83="Smelter not yet identified"),MATCH($B83&amp;$D83,'Smelter Look-up'!$J:$J,0),MATCH($B83&amp;$C83,'Smelter Look-up'!$J:$J,0)))</f>
        <v>#N/A</v>
      </c>
      <c r="W83" s="263"/>
      <c r="X83" s="263">
        <f t="shared" ca="1" si="13"/>
        <v>0</v>
      </c>
      <c r="Y83" s="263"/>
      <c r="Z83" s="263"/>
      <c r="AB83" s="265" t="str">
        <f t="shared" si="14"/>
        <v/>
      </c>
    </row>
    <row r="84" spans="1:28" s="264" customFormat="1" ht="20.25">
      <c r="A84" s="207"/>
      <c r="B84" s="208" t="str">
        <f>IF(LEN(A84)=0,"",INDEX('Smelter Look-up'!$A:$A,MATCH($A84,'Smelter Look-up'!$E:$E,0)))</f>
        <v/>
      </c>
      <c r="C84" s="212" t="str">
        <f>IF(LEN(A84)=0,"",INDEX('Smelter Look-up'!$C:$C,MATCH($A84,'Smelter Look-up'!$E:$E,0)))</f>
        <v/>
      </c>
      <c r="D84" s="270"/>
      <c r="E84" s="208" t="str">
        <f ca="1">IF(ISERROR($V84),"",OFFSET('Smelter Look-up'!$D$4,$V84-4,0)&amp;"")</f>
        <v/>
      </c>
      <c r="F84" s="208" t="str">
        <f ca="1">IF(ISERROR($V84),"",OFFSET('Smelter Look-up'!$E$4,$V84-4,0))</f>
        <v/>
      </c>
      <c r="G84" s="208" t="str">
        <f ca="1">IF(C84=$X$4,IF(ISERROR($V84),"Enter smelter details","RMI"),IF(ISERROR($V84),"",OFFSET('Smelter Look-up'!$F$4,$V84-4,0)))</f>
        <v/>
      </c>
      <c r="H84" s="209" t="str">
        <f ca="1">IF(ISERROR($V84),"",OFFSET('Smelter Look-up'!$G$4,$V84-4,0))</f>
        <v/>
      </c>
      <c r="I84" s="210" t="str">
        <f ca="1">IF(ISERROR($V84),"",OFFSET('Smelter Look-up'!$H$4,$V84-4,0))</f>
        <v/>
      </c>
      <c r="J84" s="210" t="str">
        <f ca="1">IF(ISERROR($V84),"",OFFSET('Smelter Look-up'!$I$4,$V84-4,0))</f>
        <v/>
      </c>
      <c r="K84" s="260"/>
      <c r="L84" s="260"/>
      <c r="M84" s="260"/>
      <c r="N84" s="260"/>
      <c r="O84" s="260"/>
      <c r="P84" s="211"/>
      <c r="Q84" s="261"/>
      <c r="R84" s="208" t="str">
        <f ca="1">IF(ISERROR($V84),"",OFFSET('Smelter Look-up'!$C$4,$V84-4,0)&amp;"")</f>
        <v/>
      </c>
      <c r="S84" s="215" t="str">
        <f t="shared" ca="1" si="12"/>
        <v/>
      </c>
      <c r="T84" s="215" t="str">
        <f ca="1">IF(B84="","",IF(ISERROR(MATCH($J84,SorP!$B$1:$B$6230,0)),"",INDIRECT("'SorP'!$A$"&amp;MATCH($J84,SorP!$B$1:$B$6230,0))))</f>
        <v/>
      </c>
      <c r="U84" s="231"/>
      <c r="V84" s="262" t="e">
        <f>IF(C84="",NA(),IF(OR(C84="Smelter not listed",C84="Smelter not yet identified"),MATCH($B84&amp;$D84,'Smelter Look-up'!$J:$J,0),MATCH($B84&amp;$C84,'Smelter Look-up'!$J:$J,0)))</f>
        <v>#N/A</v>
      </c>
      <c r="W84" s="263"/>
      <c r="X84" s="263">
        <f t="shared" ca="1" si="13"/>
        <v>0</v>
      </c>
      <c r="Y84" s="263"/>
      <c r="Z84" s="263"/>
      <c r="AB84" s="265" t="str">
        <f t="shared" si="14"/>
        <v/>
      </c>
    </row>
    <row r="85" spans="1:28" s="264" customFormat="1" ht="20.25">
      <c r="A85" s="207"/>
      <c r="B85" s="208" t="str">
        <f>IF(LEN(A85)=0,"",INDEX('Smelter Look-up'!$A:$A,MATCH($A85,'Smelter Look-up'!$E:$E,0)))</f>
        <v/>
      </c>
      <c r="C85" s="212" t="str">
        <f>IF(LEN(A85)=0,"",INDEX('Smelter Look-up'!$C:$C,MATCH($A85,'Smelter Look-up'!$E:$E,0)))</f>
        <v/>
      </c>
      <c r="D85" s="270"/>
      <c r="E85" s="208" t="str">
        <f ca="1">IF(ISERROR($V85),"",OFFSET('Smelter Look-up'!$D$4,$V85-4,0)&amp;"")</f>
        <v/>
      </c>
      <c r="F85" s="208" t="str">
        <f ca="1">IF(ISERROR($V85),"",OFFSET('Smelter Look-up'!$E$4,$V85-4,0))</f>
        <v/>
      </c>
      <c r="G85" s="208" t="str">
        <f ca="1">IF(C85=$X$4,IF(ISERROR($V85),"Enter smelter details","RMI"),IF(ISERROR($V85),"",OFFSET('Smelter Look-up'!$F$4,$V85-4,0)))</f>
        <v/>
      </c>
      <c r="H85" s="209" t="str">
        <f ca="1">IF(ISERROR($V85),"",OFFSET('Smelter Look-up'!$G$4,$V85-4,0))</f>
        <v/>
      </c>
      <c r="I85" s="210" t="str">
        <f ca="1">IF(ISERROR($V85),"",OFFSET('Smelter Look-up'!$H$4,$V85-4,0))</f>
        <v/>
      </c>
      <c r="J85" s="210" t="str">
        <f ca="1">IF(ISERROR($V85),"",OFFSET('Smelter Look-up'!$I$4,$V85-4,0))</f>
        <v/>
      </c>
      <c r="K85" s="260"/>
      <c r="L85" s="260"/>
      <c r="M85" s="260"/>
      <c r="N85" s="260"/>
      <c r="O85" s="260"/>
      <c r="P85" s="211"/>
      <c r="Q85" s="261"/>
      <c r="R85" s="208" t="str">
        <f ca="1">IF(ISERROR($V85),"",OFFSET('Smelter Look-up'!$C$4,$V85-4,0)&amp;"")</f>
        <v/>
      </c>
      <c r="S85" s="215" t="str">
        <f t="shared" ca="1" si="12"/>
        <v/>
      </c>
      <c r="T85" s="215" t="str">
        <f ca="1">IF(B85="","",IF(ISERROR(MATCH($J85,SorP!$B$1:$B$6230,0)),"",INDIRECT("'SorP'!$A$"&amp;MATCH($J85,SorP!$B$1:$B$6230,0))))</f>
        <v/>
      </c>
      <c r="U85" s="231"/>
      <c r="V85" s="262" t="e">
        <f>IF(C85="",NA(),IF(OR(C85="Smelter not listed",C85="Smelter not yet identified"),MATCH($B85&amp;$D85,'Smelter Look-up'!$J:$J,0),MATCH($B85&amp;$C85,'Smelter Look-up'!$J:$J,0)))</f>
        <v>#N/A</v>
      </c>
      <c r="W85" s="263"/>
      <c r="X85" s="263">
        <f t="shared" ca="1" si="13"/>
        <v>0</v>
      </c>
      <c r="Y85" s="263"/>
      <c r="Z85" s="263"/>
      <c r="AB85" s="265" t="str">
        <f t="shared" si="14"/>
        <v/>
      </c>
    </row>
    <row r="86" spans="1:28" s="264" customFormat="1" ht="20.25">
      <c r="A86" s="207"/>
      <c r="B86" s="208" t="str">
        <f>IF(LEN(A86)=0,"",INDEX('Smelter Look-up'!$A:$A,MATCH($A86,'Smelter Look-up'!$E:$E,0)))</f>
        <v/>
      </c>
      <c r="C86" s="212" t="str">
        <f>IF(LEN(A86)=0,"",INDEX('Smelter Look-up'!$C:$C,MATCH($A86,'Smelter Look-up'!$E:$E,0)))</f>
        <v/>
      </c>
      <c r="D86" s="270"/>
      <c r="E86" s="208" t="str">
        <f ca="1">IF(ISERROR($V86),"",OFFSET('Smelter Look-up'!$D$4,$V86-4,0)&amp;"")</f>
        <v/>
      </c>
      <c r="F86" s="208" t="str">
        <f ca="1">IF(ISERROR($V86),"",OFFSET('Smelter Look-up'!$E$4,$V86-4,0))</f>
        <v/>
      </c>
      <c r="G86" s="208" t="str">
        <f ca="1">IF(C86=$X$4,IF(ISERROR($V86),"Enter smelter details","RMI"),IF(ISERROR($V86),"",OFFSET('Smelter Look-up'!$F$4,$V86-4,0)))</f>
        <v/>
      </c>
      <c r="H86" s="209" t="str">
        <f ca="1">IF(ISERROR($V86),"",OFFSET('Smelter Look-up'!$G$4,$V86-4,0))</f>
        <v/>
      </c>
      <c r="I86" s="210" t="str">
        <f ca="1">IF(ISERROR($V86),"",OFFSET('Smelter Look-up'!$H$4,$V86-4,0))</f>
        <v/>
      </c>
      <c r="J86" s="210" t="str">
        <f ca="1">IF(ISERROR($V86),"",OFFSET('Smelter Look-up'!$I$4,$V86-4,0))</f>
        <v/>
      </c>
      <c r="K86" s="260"/>
      <c r="L86" s="260"/>
      <c r="M86" s="260"/>
      <c r="N86" s="260"/>
      <c r="O86" s="260"/>
      <c r="P86" s="211"/>
      <c r="Q86" s="261"/>
      <c r="R86" s="208" t="str">
        <f ca="1">IF(ISERROR($V86),"",OFFSET('Smelter Look-up'!$C$4,$V86-4,0)&amp;"")</f>
        <v/>
      </c>
      <c r="S86" s="215" t="str">
        <f t="shared" ca="1" si="12"/>
        <v/>
      </c>
      <c r="T86" s="215" t="str">
        <f ca="1">IF(B86="","",IF(ISERROR(MATCH($J86,SorP!$B$1:$B$6230,0)),"",INDIRECT("'SorP'!$A$"&amp;MATCH($J86,SorP!$B$1:$B$6230,0))))</f>
        <v/>
      </c>
      <c r="U86" s="231"/>
      <c r="V86" s="262" t="e">
        <f>IF(C86="",NA(),IF(OR(C86="Smelter not listed",C86="Smelter not yet identified"),MATCH($B86&amp;$D86,'Smelter Look-up'!$J:$J,0),MATCH($B86&amp;$C86,'Smelter Look-up'!$J:$J,0)))</f>
        <v>#N/A</v>
      </c>
      <c r="W86" s="263"/>
      <c r="X86" s="263">
        <f t="shared" ca="1" si="13"/>
        <v>0</v>
      </c>
      <c r="Y86" s="263"/>
      <c r="Z86" s="263"/>
      <c r="AB86" s="265" t="str">
        <f t="shared" si="14"/>
        <v/>
      </c>
    </row>
    <row r="87" spans="1:28" s="264" customFormat="1" ht="20.25">
      <c r="A87" s="207"/>
      <c r="B87" s="208" t="str">
        <f>IF(LEN(A87)=0,"",INDEX('Smelter Look-up'!$A:$A,MATCH($A87,'Smelter Look-up'!$E:$E,0)))</f>
        <v/>
      </c>
      <c r="C87" s="212" t="str">
        <f>IF(LEN(A87)=0,"",INDEX('Smelter Look-up'!$C:$C,MATCH($A87,'Smelter Look-up'!$E:$E,0)))</f>
        <v/>
      </c>
      <c r="D87" s="270"/>
      <c r="E87" s="208" t="str">
        <f ca="1">IF(ISERROR($V87),"",OFFSET('Smelter Look-up'!$D$4,$V87-4,0)&amp;"")</f>
        <v/>
      </c>
      <c r="F87" s="208" t="str">
        <f ca="1">IF(ISERROR($V87),"",OFFSET('Smelter Look-up'!$E$4,$V87-4,0))</f>
        <v/>
      </c>
      <c r="G87" s="208" t="str">
        <f ca="1">IF(C87=$X$4,IF(ISERROR($V87),"Enter smelter details","RMI"),IF(ISERROR($V87),"",OFFSET('Smelter Look-up'!$F$4,$V87-4,0)))</f>
        <v/>
      </c>
      <c r="H87" s="209" t="str">
        <f ca="1">IF(ISERROR($V87),"",OFFSET('Smelter Look-up'!$G$4,$V87-4,0))</f>
        <v/>
      </c>
      <c r="I87" s="210" t="str">
        <f ca="1">IF(ISERROR($V87),"",OFFSET('Smelter Look-up'!$H$4,$V87-4,0))</f>
        <v/>
      </c>
      <c r="J87" s="210" t="str">
        <f ca="1">IF(ISERROR($V87),"",OFFSET('Smelter Look-up'!$I$4,$V87-4,0))</f>
        <v/>
      </c>
      <c r="K87" s="260"/>
      <c r="L87" s="260"/>
      <c r="M87" s="260"/>
      <c r="N87" s="260"/>
      <c r="O87" s="260"/>
      <c r="P87" s="211"/>
      <c r="Q87" s="261"/>
      <c r="R87" s="208" t="str">
        <f ca="1">IF(ISERROR($V87),"",OFFSET('Smelter Look-up'!$C$4,$V87-4,0)&amp;"")</f>
        <v/>
      </c>
      <c r="S87" s="215" t="str">
        <f t="shared" ca="1" si="12"/>
        <v/>
      </c>
      <c r="T87" s="215" t="str">
        <f ca="1">IF(B87="","",IF(ISERROR(MATCH($J87,SorP!$B$1:$B$6230,0)),"",INDIRECT("'SorP'!$A$"&amp;MATCH($J87,SorP!$B$1:$B$6230,0))))</f>
        <v/>
      </c>
      <c r="U87" s="231"/>
      <c r="V87" s="262" t="e">
        <f>IF(C87="",NA(),IF(OR(C87="Smelter not listed",C87="Smelter not yet identified"),MATCH($B87&amp;$D87,'Smelter Look-up'!$J:$J,0),MATCH($B87&amp;$C87,'Smelter Look-up'!$J:$J,0)))</f>
        <v>#N/A</v>
      </c>
      <c r="W87" s="263"/>
      <c r="X87" s="263">
        <f t="shared" ca="1" si="13"/>
        <v>0</v>
      </c>
      <c r="Y87" s="263"/>
      <c r="Z87" s="263"/>
      <c r="AB87" s="265" t="str">
        <f t="shared" si="14"/>
        <v/>
      </c>
    </row>
    <row r="88" spans="1:28" s="264" customFormat="1" ht="20.25">
      <c r="A88" s="207"/>
      <c r="B88" s="208" t="str">
        <f>IF(LEN(A88)=0,"",INDEX('Smelter Look-up'!$A:$A,MATCH($A88,'Smelter Look-up'!$E:$E,0)))</f>
        <v/>
      </c>
      <c r="C88" s="212" t="str">
        <f>IF(LEN(A88)=0,"",INDEX('Smelter Look-up'!$C:$C,MATCH($A88,'Smelter Look-up'!$E:$E,0)))</f>
        <v/>
      </c>
      <c r="D88" s="270"/>
      <c r="E88" s="208" t="str">
        <f ca="1">IF(ISERROR($V88),"",OFFSET('Smelter Look-up'!$D$4,$V88-4,0)&amp;"")</f>
        <v/>
      </c>
      <c r="F88" s="208" t="str">
        <f ca="1">IF(ISERROR($V88),"",OFFSET('Smelter Look-up'!$E$4,$V88-4,0))</f>
        <v/>
      </c>
      <c r="G88" s="208" t="str">
        <f ca="1">IF(C88=$X$4,IF(ISERROR($V88),"Enter smelter details","RMI"),IF(ISERROR($V88),"",OFFSET('Smelter Look-up'!$F$4,$V88-4,0)))</f>
        <v/>
      </c>
      <c r="H88" s="209" t="str">
        <f ca="1">IF(ISERROR($V88),"",OFFSET('Smelter Look-up'!$G$4,$V88-4,0))</f>
        <v/>
      </c>
      <c r="I88" s="210" t="str">
        <f ca="1">IF(ISERROR($V88),"",OFFSET('Smelter Look-up'!$H$4,$V88-4,0))</f>
        <v/>
      </c>
      <c r="J88" s="210" t="str">
        <f ca="1">IF(ISERROR($V88),"",OFFSET('Smelter Look-up'!$I$4,$V88-4,0))</f>
        <v/>
      </c>
      <c r="K88" s="260"/>
      <c r="L88" s="260"/>
      <c r="M88" s="260"/>
      <c r="N88" s="260"/>
      <c r="O88" s="260"/>
      <c r="P88" s="211"/>
      <c r="Q88" s="261"/>
      <c r="R88" s="208" t="str">
        <f ca="1">IF(ISERROR($V88),"",OFFSET('Smelter Look-up'!$C$4,$V88-4,0)&amp;"")</f>
        <v/>
      </c>
      <c r="S88" s="215" t="str">
        <f t="shared" ca="1" si="12"/>
        <v/>
      </c>
      <c r="T88" s="215" t="str">
        <f ca="1">IF(B88="","",IF(ISERROR(MATCH($J88,SorP!$B$1:$B$6230,0)),"",INDIRECT("'SorP'!$A$"&amp;MATCH($J88,SorP!$B$1:$B$6230,0))))</f>
        <v/>
      </c>
      <c r="U88" s="231"/>
      <c r="V88" s="262" t="e">
        <f>IF(C88="",NA(),IF(OR(C88="Smelter not listed",C88="Smelter not yet identified"),MATCH($B88&amp;$D88,'Smelter Look-up'!$J:$J,0),MATCH($B88&amp;$C88,'Smelter Look-up'!$J:$J,0)))</f>
        <v>#N/A</v>
      </c>
      <c r="W88" s="263"/>
      <c r="X88" s="263">
        <f t="shared" ca="1" si="13"/>
        <v>0</v>
      </c>
      <c r="Y88" s="263"/>
      <c r="Z88" s="263"/>
      <c r="AB88" s="265" t="str">
        <f t="shared" si="14"/>
        <v/>
      </c>
    </row>
    <row r="89" spans="1:28" s="264" customFormat="1" ht="20.25">
      <c r="A89" s="207"/>
      <c r="B89" s="208" t="str">
        <f>IF(LEN(A89)=0,"",INDEX('Smelter Look-up'!$A:$A,MATCH($A89,'Smelter Look-up'!$E:$E,0)))</f>
        <v/>
      </c>
      <c r="C89" s="212" t="str">
        <f>IF(LEN(A89)=0,"",INDEX('Smelter Look-up'!$C:$C,MATCH($A89,'Smelter Look-up'!$E:$E,0)))</f>
        <v/>
      </c>
      <c r="D89" s="270"/>
      <c r="E89" s="208" t="str">
        <f ca="1">IF(ISERROR($V89),"",OFFSET('Smelter Look-up'!$D$4,$V89-4,0)&amp;"")</f>
        <v/>
      </c>
      <c r="F89" s="208" t="str">
        <f ca="1">IF(ISERROR($V89),"",OFFSET('Smelter Look-up'!$E$4,$V89-4,0))</f>
        <v/>
      </c>
      <c r="G89" s="208" t="str">
        <f ca="1">IF(C89=$X$4,IF(ISERROR($V89),"Enter smelter details","RMI"),IF(ISERROR($V89),"",OFFSET('Smelter Look-up'!$F$4,$V89-4,0)))</f>
        <v/>
      </c>
      <c r="H89" s="209" t="str">
        <f ca="1">IF(ISERROR($V89),"",OFFSET('Smelter Look-up'!$G$4,$V89-4,0))</f>
        <v/>
      </c>
      <c r="I89" s="210" t="str">
        <f ca="1">IF(ISERROR($V89),"",OFFSET('Smelter Look-up'!$H$4,$V89-4,0))</f>
        <v/>
      </c>
      <c r="J89" s="210" t="str">
        <f ca="1">IF(ISERROR($V89),"",OFFSET('Smelter Look-up'!$I$4,$V89-4,0))</f>
        <v/>
      </c>
      <c r="K89" s="260"/>
      <c r="L89" s="260"/>
      <c r="M89" s="260"/>
      <c r="N89" s="260"/>
      <c r="O89" s="260"/>
      <c r="P89" s="211"/>
      <c r="Q89" s="261"/>
      <c r="R89" s="208" t="str">
        <f ca="1">IF(ISERROR($V89),"",OFFSET('Smelter Look-up'!$C$4,$V89-4,0)&amp;"")</f>
        <v/>
      </c>
      <c r="S89" s="215" t="str">
        <f t="shared" ca="1" si="12"/>
        <v/>
      </c>
      <c r="T89" s="215" t="str">
        <f ca="1">IF(B89="","",IF(ISERROR(MATCH($J89,SorP!$B$1:$B$6230,0)),"",INDIRECT("'SorP'!$A$"&amp;MATCH($J89,SorP!$B$1:$B$6230,0))))</f>
        <v/>
      </c>
      <c r="U89" s="231"/>
      <c r="V89" s="262" t="e">
        <f>IF(C89="",NA(),IF(OR(C89="Smelter not listed",C89="Smelter not yet identified"),MATCH($B89&amp;$D89,'Smelter Look-up'!$J:$J,0),MATCH($B89&amp;$C89,'Smelter Look-up'!$J:$J,0)))</f>
        <v>#N/A</v>
      </c>
      <c r="W89" s="263"/>
      <c r="X89" s="263">
        <f t="shared" ca="1" si="13"/>
        <v>0</v>
      </c>
      <c r="Y89" s="263"/>
      <c r="Z89" s="263"/>
      <c r="AB89" s="265" t="str">
        <f t="shared" si="14"/>
        <v/>
      </c>
    </row>
    <row r="90" spans="1:28" s="264" customFormat="1" ht="20.25">
      <c r="A90" s="207"/>
      <c r="B90" s="208" t="str">
        <f>IF(LEN(A90)=0,"",INDEX('Smelter Look-up'!$A:$A,MATCH($A90,'Smelter Look-up'!$E:$E,0)))</f>
        <v/>
      </c>
      <c r="C90" s="212" t="str">
        <f>IF(LEN(A90)=0,"",INDEX('Smelter Look-up'!$C:$C,MATCH($A90,'Smelter Look-up'!$E:$E,0)))</f>
        <v/>
      </c>
      <c r="D90" s="270"/>
      <c r="E90" s="208" t="str">
        <f ca="1">IF(ISERROR($V90),"",OFFSET('Smelter Look-up'!$D$4,$V90-4,0)&amp;"")</f>
        <v/>
      </c>
      <c r="F90" s="208" t="str">
        <f ca="1">IF(ISERROR($V90),"",OFFSET('Smelter Look-up'!$E$4,$V90-4,0))</f>
        <v/>
      </c>
      <c r="G90" s="208" t="str">
        <f ca="1">IF(C90=$X$4,IF(ISERROR($V90),"Enter smelter details","RMI"),IF(ISERROR($V90),"",OFFSET('Smelter Look-up'!$F$4,$V90-4,0)))</f>
        <v/>
      </c>
      <c r="H90" s="209" t="str">
        <f ca="1">IF(ISERROR($V90),"",OFFSET('Smelter Look-up'!$G$4,$V90-4,0))</f>
        <v/>
      </c>
      <c r="I90" s="210" t="str">
        <f ca="1">IF(ISERROR($V90),"",OFFSET('Smelter Look-up'!$H$4,$V90-4,0))</f>
        <v/>
      </c>
      <c r="J90" s="210" t="str">
        <f ca="1">IF(ISERROR($V90),"",OFFSET('Smelter Look-up'!$I$4,$V90-4,0))</f>
        <v/>
      </c>
      <c r="K90" s="260"/>
      <c r="L90" s="260"/>
      <c r="M90" s="260"/>
      <c r="N90" s="260"/>
      <c r="O90" s="260"/>
      <c r="P90" s="211"/>
      <c r="Q90" s="261"/>
      <c r="R90" s="208" t="str">
        <f ca="1">IF(ISERROR($V90),"",OFFSET('Smelter Look-up'!$C$4,$V90-4,0)&amp;"")</f>
        <v/>
      </c>
      <c r="S90" s="215" t="str">
        <f t="shared" ca="1" si="12"/>
        <v/>
      </c>
      <c r="T90" s="215" t="str">
        <f ca="1">IF(B90="","",IF(ISERROR(MATCH($J90,SorP!$B$1:$B$6230,0)),"",INDIRECT("'SorP'!$A$"&amp;MATCH($J90,SorP!$B$1:$B$6230,0))))</f>
        <v/>
      </c>
      <c r="U90" s="231"/>
      <c r="V90" s="262" t="e">
        <f>IF(C90="",NA(),IF(OR(C90="Smelter not listed",C90="Smelter not yet identified"),MATCH($B90&amp;$D90,'Smelter Look-up'!$J:$J,0),MATCH($B90&amp;$C90,'Smelter Look-up'!$J:$J,0)))</f>
        <v>#N/A</v>
      </c>
      <c r="W90" s="263"/>
      <c r="X90" s="263">
        <f t="shared" ca="1" si="13"/>
        <v>0</v>
      </c>
      <c r="Y90" s="263"/>
      <c r="Z90" s="263"/>
      <c r="AB90" s="265" t="str">
        <f t="shared" si="14"/>
        <v/>
      </c>
    </row>
    <row r="91" spans="1:28" s="264" customFormat="1" ht="20.25">
      <c r="A91" s="207"/>
      <c r="B91" s="208" t="str">
        <f>IF(LEN(A91)=0,"",INDEX('Smelter Look-up'!$A:$A,MATCH($A91,'Smelter Look-up'!$E:$E,0)))</f>
        <v/>
      </c>
      <c r="C91" s="212" t="str">
        <f>IF(LEN(A91)=0,"",INDEX('Smelter Look-up'!$C:$C,MATCH($A91,'Smelter Look-up'!$E:$E,0)))</f>
        <v/>
      </c>
      <c r="D91" s="270"/>
      <c r="E91" s="208" t="str">
        <f ca="1">IF(ISERROR($V91),"",OFFSET('Smelter Look-up'!$D$4,$V91-4,0)&amp;"")</f>
        <v/>
      </c>
      <c r="F91" s="208" t="str">
        <f ca="1">IF(ISERROR($V91),"",OFFSET('Smelter Look-up'!$E$4,$V91-4,0))</f>
        <v/>
      </c>
      <c r="G91" s="208" t="str">
        <f ca="1">IF(C91=$X$4,IF(ISERROR($V91),"Enter smelter details","RMI"),IF(ISERROR($V91),"",OFFSET('Smelter Look-up'!$F$4,$V91-4,0)))</f>
        <v/>
      </c>
      <c r="H91" s="209" t="str">
        <f ca="1">IF(ISERROR($V91),"",OFFSET('Smelter Look-up'!$G$4,$V91-4,0))</f>
        <v/>
      </c>
      <c r="I91" s="210" t="str">
        <f ca="1">IF(ISERROR($V91),"",OFFSET('Smelter Look-up'!$H$4,$V91-4,0))</f>
        <v/>
      </c>
      <c r="J91" s="210" t="str">
        <f ca="1">IF(ISERROR($V91),"",OFFSET('Smelter Look-up'!$I$4,$V91-4,0))</f>
        <v/>
      </c>
      <c r="K91" s="260"/>
      <c r="L91" s="260"/>
      <c r="M91" s="260"/>
      <c r="N91" s="260"/>
      <c r="O91" s="260"/>
      <c r="P91" s="211"/>
      <c r="Q91" s="261"/>
      <c r="R91" s="208" t="str">
        <f ca="1">IF(ISERROR($V91),"",OFFSET('Smelter Look-up'!$C$4,$V91-4,0)&amp;"")</f>
        <v/>
      </c>
      <c r="S91" s="215" t="str">
        <f t="shared" ca="1" si="12"/>
        <v/>
      </c>
      <c r="T91" s="215" t="str">
        <f ca="1">IF(B91="","",IF(ISERROR(MATCH($J91,SorP!$B$1:$B$6230,0)),"",INDIRECT("'SorP'!$A$"&amp;MATCH($J91,SorP!$B$1:$B$6230,0))))</f>
        <v/>
      </c>
      <c r="U91" s="231"/>
      <c r="V91" s="262" t="e">
        <f>IF(C91="",NA(),IF(OR(C91="Smelter not listed",C91="Smelter not yet identified"),MATCH($B91&amp;$D91,'Smelter Look-up'!$J:$J,0),MATCH($B91&amp;$C91,'Smelter Look-up'!$J:$J,0)))</f>
        <v>#N/A</v>
      </c>
      <c r="W91" s="263"/>
      <c r="X91" s="263">
        <f t="shared" ca="1" si="13"/>
        <v>0</v>
      </c>
      <c r="Y91" s="263"/>
      <c r="Z91" s="263"/>
      <c r="AB91" s="265" t="str">
        <f t="shared" si="14"/>
        <v/>
      </c>
    </row>
    <row r="92" spans="1:28" s="264" customFormat="1" ht="20.25">
      <c r="A92" s="207"/>
      <c r="B92" s="208" t="str">
        <f>IF(LEN(A92)=0,"",INDEX('Smelter Look-up'!$A:$A,MATCH($A92,'Smelter Look-up'!$E:$E,0)))</f>
        <v/>
      </c>
      <c r="C92" s="212" t="str">
        <f>IF(LEN(A92)=0,"",INDEX('Smelter Look-up'!$C:$C,MATCH($A92,'Smelter Look-up'!$E:$E,0)))</f>
        <v/>
      </c>
      <c r="D92" s="270"/>
      <c r="E92" s="208" t="str">
        <f ca="1">IF(ISERROR($V92),"",OFFSET('Smelter Look-up'!$D$4,$V92-4,0)&amp;"")</f>
        <v/>
      </c>
      <c r="F92" s="208" t="str">
        <f ca="1">IF(ISERROR($V92),"",OFFSET('Smelter Look-up'!$E$4,$V92-4,0))</f>
        <v/>
      </c>
      <c r="G92" s="208" t="str">
        <f ca="1">IF(C92=$X$4,IF(ISERROR($V92),"Enter smelter details","RMI"),IF(ISERROR($V92),"",OFFSET('Smelter Look-up'!$F$4,$V92-4,0)))</f>
        <v/>
      </c>
      <c r="H92" s="209" t="str">
        <f ca="1">IF(ISERROR($V92),"",OFFSET('Smelter Look-up'!$G$4,$V92-4,0))</f>
        <v/>
      </c>
      <c r="I92" s="210" t="str">
        <f ca="1">IF(ISERROR($V92),"",OFFSET('Smelter Look-up'!$H$4,$V92-4,0))</f>
        <v/>
      </c>
      <c r="J92" s="210" t="str">
        <f ca="1">IF(ISERROR($V92),"",OFFSET('Smelter Look-up'!$I$4,$V92-4,0))</f>
        <v/>
      </c>
      <c r="K92" s="260"/>
      <c r="L92" s="260"/>
      <c r="M92" s="260"/>
      <c r="N92" s="260"/>
      <c r="O92" s="260"/>
      <c r="P92" s="211"/>
      <c r="Q92" s="261"/>
      <c r="R92" s="208" t="str">
        <f ca="1">IF(ISERROR($V92),"",OFFSET('Smelter Look-up'!$C$4,$V92-4,0)&amp;"")</f>
        <v/>
      </c>
      <c r="S92" s="215" t="str">
        <f t="shared" ca="1" si="12"/>
        <v/>
      </c>
      <c r="T92" s="215" t="str">
        <f ca="1">IF(B92="","",IF(ISERROR(MATCH($J92,SorP!$B$1:$B$6230,0)),"",INDIRECT("'SorP'!$A$"&amp;MATCH($J92,SorP!$B$1:$B$6230,0))))</f>
        <v/>
      </c>
      <c r="U92" s="231"/>
      <c r="V92" s="262" t="e">
        <f>IF(C92="",NA(),IF(OR(C92="Smelter not listed",C92="Smelter not yet identified"),MATCH($B92&amp;$D92,'Smelter Look-up'!$J:$J,0),MATCH($B92&amp;$C92,'Smelter Look-up'!$J:$J,0)))</f>
        <v>#N/A</v>
      </c>
      <c r="W92" s="263"/>
      <c r="X92" s="263">
        <f t="shared" ca="1" si="13"/>
        <v>0</v>
      </c>
      <c r="Y92" s="263"/>
      <c r="Z92" s="263"/>
      <c r="AB92" s="265" t="str">
        <f t="shared" si="14"/>
        <v/>
      </c>
    </row>
    <row r="93" spans="1:28" s="264" customFormat="1" ht="20.25">
      <c r="A93" s="207"/>
      <c r="B93" s="208" t="str">
        <f>IF(LEN(A93)=0,"",INDEX('Smelter Look-up'!$A:$A,MATCH($A93,'Smelter Look-up'!$E:$E,0)))</f>
        <v/>
      </c>
      <c r="C93" s="212" t="str">
        <f>IF(LEN(A93)=0,"",INDEX('Smelter Look-up'!$C:$C,MATCH($A93,'Smelter Look-up'!$E:$E,0)))</f>
        <v/>
      </c>
      <c r="D93" s="270"/>
      <c r="E93" s="208" t="str">
        <f ca="1">IF(ISERROR($V93),"",OFFSET('Smelter Look-up'!$D$4,$V93-4,0)&amp;"")</f>
        <v/>
      </c>
      <c r="F93" s="208" t="str">
        <f ca="1">IF(ISERROR($V93),"",OFFSET('Smelter Look-up'!$E$4,$V93-4,0))</f>
        <v/>
      </c>
      <c r="G93" s="208" t="str">
        <f ca="1">IF(C93=$X$4,IF(ISERROR($V93),"Enter smelter details","RMI"),IF(ISERROR($V93),"",OFFSET('Smelter Look-up'!$F$4,$V93-4,0)))</f>
        <v/>
      </c>
      <c r="H93" s="209" t="str">
        <f ca="1">IF(ISERROR($V93),"",OFFSET('Smelter Look-up'!$G$4,$V93-4,0))</f>
        <v/>
      </c>
      <c r="I93" s="210" t="str">
        <f ca="1">IF(ISERROR($V93),"",OFFSET('Smelter Look-up'!$H$4,$V93-4,0))</f>
        <v/>
      </c>
      <c r="J93" s="210" t="str">
        <f ca="1">IF(ISERROR($V93),"",OFFSET('Smelter Look-up'!$I$4,$V93-4,0))</f>
        <v/>
      </c>
      <c r="K93" s="260"/>
      <c r="L93" s="260"/>
      <c r="M93" s="260"/>
      <c r="N93" s="260"/>
      <c r="O93" s="260"/>
      <c r="P93" s="211"/>
      <c r="Q93" s="261"/>
      <c r="R93" s="208" t="str">
        <f ca="1">IF(ISERROR($V93),"",OFFSET('Smelter Look-up'!$C$4,$V93-4,0)&amp;"")</f>
        <v/>
      </c>
      <c r="S93" s="215" t="str">
        <f t="shared" ca="1" si="12"/>
        <v/>
      </c>
      <c r="T93" s="215" t="str">
        <f ca="1">IF(B93="","",IF(ISERROR(MATCH($J93,SorP!$B$1:$B$6230,0)),"",INDIRECT("'SorP'!$A$"&amp;MATCH($J93,SorP!$B$1:$B$6230,0))))</f>
        <v/>
      </c>
      <c r="U93" s="231"/>
      <c r="V93" s="262" t="e">
        <f>IF(C93="",NA(),IF(OR(C93="Smelter not listed",C93="Smelter not yet identified"),MATCH($B93&amp;$D93,'Smelter Look-up'!$J:$J,0),MATCH($B93&amp;$C93,'Smelter Look-up'!$J:$J,0)))</f>
        <v>#N/A</v>
      </c>
      <c r="W93" s="263"/>
      <c r="X93" s="263">
        <f t="shared" ca="1" si="13"/>
        <v>0</v>
      </c>
      <c r="Y93" s="263"/>
      <c r="Z93" s="263"/>
      <c r="AB93" s="265" t="str">
        <f t="shared" si="14"/>
        <v/>
      </c>
    </row>
    <row r="94" spans="1:28" s="264" customFormat="1" ht="20.25">
      <c r="A94" s="207"/>
      <c r="B94" s="208" t="str">
        <f>IF(LEN(A94)=0,"",INDEX('Smelter Look-up'!$A:$A,MATCH($A94,'Smelter Look-up'!$E:$E,0)))</f>
        <v/>
      </c>
      <c r="C94" s="212" t="str">
        <f>IF(LEN(A94)=0,"",INDEX('Smelter Look-up'!$C:$C,MATCH($A94,'Smelter Look-up'!$E:$E,0)))</f>
        <v/>
      </c>
      <c r="D94" s="270"/>
      <c r="E94" s="208" t="str">
        <f ca="1">IF(ISERROR($V94),"",OFFSET('Smelter Look-up'!$D$4,$V94-4,0)&amp;"")</f>
        <v/>
      </c>
      <c r="F94" s="208" t="str">
        <f ca="1">IF(ISERROR($V94),"",OFFSET('Smelter Look-up'!$E$4,$V94-4,0))</f>
        <v/>
      </c>
      <c r="G94" s="208" t="str">
        <f ca="1">IF(C94=$X$4,IF(ISERROR($V94),"Enter smelter details","RMI"),IF(ISERROR($V94),"",OFFSET('Smelter Look-up'!$F$4,$V94-4,0)))</f>
        <v/>
      </c>
      <c r="H94" s="209" t="str">
        <f ca="1">IF(ISERROR($V94),"",OFFSET('Smelter Look-up'!$G$4,$V94-4,0))</f>
        <v/>
      </c>
      <c r="I94" s="210" t="str">
        <f ca="1">IF(ISERROR($V94),"",OFFSET('Smelter Look-up'!$H$4,$V94-4,0))</f>
        <v/>
      </c>
      <c r="J94" s="210" t="str">
        <f ca="1">IF(ISERROR($V94),"",OFFSET('Smelter Look-up'!$I$4,$V94-4,0))</f>
        <v/>
      </c>
      <c r="K94" s="260"/>
      <c r="L94" s="260"/>
      <c r="M94" s="260"/>
      <c r="N94" s="260"/>
      <c r="O94" s="260"/>
      <c r="P94" s="211"/>
      <c r="Q94" s="261"/>
      <c r="R94" s="208" t="str">
        <f ca="1">IF(ISERROR($V94),"",OFFSET('Smelter Look-up'!$C$4,$V94-4,0)&amp;"")</f>
        <v/>
      </c>
      <c r="S94" s="215" t="str">
        <f t="shared" ca="1" si="12"/>
        <v/>
      </c>
      <c r="T94" s="215" t="str">
        <f ca="1">IF(B94="","",IF(ISERROR(MATCH($J94,SorP!$B$1:$B$6230,0)),"",INDIRECT("'SorP'!$A$"&amp;MATCH($J94,SorP!$B$1:$B$6230,0))))</f>
        <v/>
      </c>
      <c r="U94" s="231"/>
      <c r="V94" s="262" t="e">
        <f>IF(C94="",NA(),IF(OR(C94="Smelter not listed",C94="Smelter not yet identified"),MATCH($B94&amp;$D94,'Smelter Look-up'!$J:$J,0),MATCH($B94&amp;$C94,'Smelter Look-up'!$J:$J,0)))</f>
        <v>#N/A</v>
      </c>
      <c r="W94" s="263"/>
      <c r="X94" s="263">
        <f t="shared" ca="1" si="13"/>
        <v>0</v>
      </c>
      <c r="Y94" s="263"/>
      <c r="Z94" s="263"/>
      <c r="AB94" s="265" t="str">
        <f t="shared" si="14"/>
        <v/>
      </c>
    </row>
    <row r="95" spans="1:28" s="264" customFormat="1" ht="20.25">
      <c r="A95" s="207"/>
      <c r="B95" s="208" t="str">
        <f>IF(LEN(A95)=0,"",INDEX('Smelter Look-up'!$A:$A,MATCH($A95,'Smelter Look-up'!$E:$E,0)))</f>
        <v/>
      </c>
      <c r="C95" s="212" t="str">
        <f>IF(LEN(A95)=0,"",INDEX('Smelter Look-up'!$C:$C,MATCH($A95,'Smelter Look-up'!$E:$E,0)))</f>
        <v/>
      </c>
      <c r="D95" s="270"/>
      <c r="E95" s="208" t="str">
        <f ca="1">IF(ISERROR($V95),"",OFFSET('Smelter Look-up'!$D$4,$V95-4,0)&amp;"")</f>
        <v/>
      </c>
      <c r="F95" s="208" t="str">
        <f ca="1">IF(ISERROR($V95),"",OFFSET('Smelter Look-up'!$E$4,$V95-4,0))</f>
        <v/>
      </c>
      <c r="G95" s="208" t="str">
        <f ca="1">IF(C95=$X$4,IF(ISERROR($V95),"Enter smelter details","RMI"),IF(ISERROR($V95),"",OFFSET('Smelter Look-up'!$F$4,$V95-4,0)))</f>
        <v/>
      </c>
      <c r="H95" s="209" t="str">
        <f ca="1">IF(ISERROR($V95),"",OFFSET('Smelter Look-up'!$G$4,$V95-4,0))</f>
        <v/>
      </c>
      <c r="I95" s="210" t="str">
        <f ca="1">IF(ISERROR($V95),"",OFFSET('Smelter Look-up'!$H$4,$V95-4,0))</f>
        <v/>
      </c>
      <c r="J95" s="210" t="str">
        <f ca="1">IF(ISERROR($V95),"",OFFSET('Smelter Look-up'!$I$4,$V95-4,0))</f>
        <v/>
      </c>
      <c r="K95" s="260"/>
      <c r="L95" s="260"/>
      <c r="M95" s="260"/>
      <c r="N95" s="260"/>
      <c r="O95" s="260"/>
      <c r="P95" s="211"/>
      <c r="Q95" s="261"/>
      <c r="R95" s="208" t="str">
        <f ca="1">IF(ISERROR($V95),"",OFFSET('Smelter Look-up'!$C$4,$V95-4,0)&amp;"")</f>
        <v/>
      </c>
      <c r="S95" s="215" t="str">
        <f t="shared" ca="1" si="12"/>
        <v/>
      </c>
      <c r="T95" s="215" t="str">
        <f ca="1">IF(B95="","",IF(ISERROR(MATCH($J95,SorP!$B$1:$B$6230,0)),"",INDIRECT("'SorP'!$A$"&amp;MATCH($J95,SorP!$B$1:$B$6230,0))))</f>
        <v/>
      </c>
      <c r="U95" s="231"/>
      <c r="V95" s="262" t="e">
        <f>IF(C95="",NA(),IF(OR(C95="Smelter not listed",C95="Smelter not yet identified"),MATCH($B95&amp;$D95,'Smelter Look-up'!$J:$J,0),MATCH($B95&amp;$C95,'Smelter Look-up'!$J:$J,0)))</f>
        <v>#N/A</v>
      </c>
      <c r="W95" s="263"/>
      <c r="X95" s="263">
        <f t="shared" ca="1" si="13"/>
        <v>0</v>
      </c>
      <c r="Y95" s="263"/>
      <c r="Z95" s="263"/>
      <c r="AB95" s="265" t="str">
        <f t="shared" si="14"/>
        <v/>
      </c>
    </row>
    <row r="96" spans="1:28" s="264" customFormat="1" ht="20.25">
      <c r="A96" s="207"/>
      <c r="B96" s="208" t="str">
        <f>IF(LEN(A96)=0,"",INDEX('Smelter Look-up'!$A:$A,MATCH($A96,'Smelter Look-up'!$E:$E,0)))</f>
        <v/>
      </c>
      <c r="C96" s="212" t="str">
        <f>IF(LEN(A96)=0,"",INDEX('Smelter Look-up'!$C:$C,MATCH($A96,'Smelter Look-up'!$E:$E,0)))</f>
        <v/>
      </c>
      <c r="D96" s="270"/>
      <c r="E96" s="208" t="str">
        <f ca="1">IF(ISERROR($V96),"",OFFSET('Smelter Look-up'!$D$4,$V96-4,0)&amp;"")</f>
        <v/>
      </c>
      <c r="F96" s="208" t="str">
        <f ca="1">IF(ISERROR($V96),"",OFFSET('Smelter Look-up'!$E$4,$V96-4,0))</f>
        <v/>
      </c>
      <c r="G96" s="208" t="str">
        <f ca="1">IF(C96=$X$4,IF(ISERROR($V96),"Enter smelter details","RMI"),IF(ISERROR($V96),"",OFFSET('Smelter Look-up'!$F$4,$V96-4,0)))</f>
        <v/>
      </c>
      <c r="H96" s="209" t="str">
        <f ca="1">IF(ISERROR($V96),"",OFFSET('Smelter Look-up'!$G$4,$V96-4,0))</f>
        <v/>
      </c>
      <c r="I96" s="210" t="str">
        <f ca="1">IF(ISERROR($V96),"",OFFSET('Smelter Look-up'!$H$4,$V96-4,0))</f>
        <v/>
      </c>
      <c r="J96" s="210" t="str">
        <f ca="1">IF(ISERROR($V96),"",OFFSET('Smelter Look-up'!$I$4,$V96-4,0))</f>
        <v/>
      </c>
      <c r="K96" s="260"/>
      <c r="L96" s="260"/>
      <c r="M96" s="260"/>
      <c r="N96" s="260"/>
      <c r="O96" s="260"/>
      <c r="P96" s="211"/>
      <c r="Q96" s="261"/>
      <c r="R96" s="208" t="str">
        <f ca="1">IF(ISERROR($V96),"",OFFSET('Smelter Look-up'!$C$4,$V96-4,0)&amp;"")</f>
        <v/>
      </c>
      <c r="S96" s="215" t="str">
        <f t="shared" ca="1" si="12"/>
        <v/>
      </c>
      <c r="T96" s="215" t="str">
        <f ca="1">IF(B96="","",IF(ISERROR(MATCH($J96,SorP!$B$1:$B$6230,0)),"",INDIRECT("'SorP'!$A$"&amp;MATCH($J96,SorP!$B$1:$B$6230,0))))</f>
        <v/>
      </c>
      <c r="U96" s="231"/>
      <c r="V96" s="262" t="e">
        <f>IF(C96="",NA(),IF(OR(C96="Smelter not listed",C96="Smelter not yet identified"),MATCH($B96&amp;$D96,'Smelter Look-up'!$J:$J,0),MATCH($B96&amp;$C96,'Smelter Look-up'!$J:$J,0)))</f>
        <v>#N/A</v>
      </c>
      <c r="W96" s="263"/>
      <c r="X96" s="263">
        <f t="shared" ca="1" si="13"/>
        <v>0</v>
      </c>
      <c r="Y96" s="263"/>
      <c r="Z96" s="263"/>
      <c r="AB96" s="265" t="str">
        <f t="shared" si="14"/>
        <v/>
      </c>
    </row>
    <row r="97" spans="1:28" s="264" customFormat="1" ht="20.25">
      <c r="A97" s="207"/>
      <c r="B97" s="208" t="str">
        <f>IF(LEN(A97)=0,"",INDEX('Smelter Look-up'!$A:$A,MATCH($A97,'Smelter Look-up'!$E:$E,0)))</f>
        <v/>
      </c>
      <c r="C97" s="212" t="str">
        <f>IF(LEN(A97)=0,"",INDEX('Smelter Look-up'!$C:$C,MATCH($A97,'Smelter Look-up'!$E:$E,0)))</f>
        <v/>
      </c>
      <c r="D97" s="270"/>
      <c r="E97" s="208" t="str">
        <f ca="1">IF(ISERROR($V97),"",OFFSET('Smelter Look-up'!$D$4,$V97-4,0)&amp;"")</f>
        <v/>
      </c>
      <c r="F97" s="208" t="str">
        <f ca="1">IF(ISERROR($V97),"",OFFSET('Smelter Look-up'!$E$4,$V97-4,0))</f>
        <v/>
      </c>
      <c r="G97" s="208" t="str">
        <f ca="1">IF(C97=$X$4,IF(ISERROR($V97),"Enter smelter details","RMI"),IF(ISERROR($V97),"",OFFSET('Smelter Look-up'!$F$4,$V97-4,0)))</f>
        <v/>
      </c>
      <c r="H97" s="209" t="str">
        <f ca="1">IF(ISERROR($V97),"",OFFSET('Smelter Look-up'!$G$4,$V97-4,0))</f>
        <v/>
      </c>
      <c r="I97" s="210" t="str">
        <f ca="1">IF(ISERROR($V97),"",OFFSET('Smelter Look-up'!$H$4,$V97-4,0))</f>
        <v/>
      </c>
      <c r="J97" s="210" t="str">
        <f ca="1">IF(ISERROR($V97),"",OFFSET('Smelter Look-up'!$I$4,$V97-4,0))</f>
        <v/>
      </c>
      <c r="K97" s="260"/>
      <c r="L97" s="260"/>
      <c r="M97" s="260"/>
      <c r="N97" s="260"/>
      <c r="O97" s="260"/>
      <c r="P97" s="211"/>
      <c r="Q97" s="261"/>
      <c r="R97" s="208" t="str">
        <f ca="1">IF(ISERROR($V97),"",OFFSET('Smelter Look-up'!$C$4,$V97-4,0)&amp;"")</f>
        <v/>
      </c>
      <c r="S97" s="215" t="str">
        <f t="shared" ca="1" si="12"/>
        <v/>
      </c>
      <c r="T97" s="215" t="str">
        <f ca="1">IF(B97="","",IF(ISERROR(MATCH($J97,SorP!$B$1:$B$6230,0)),"",INDIRECT("'SorP'!$A$"&amp;MATCH($J97,SorP!$B$1:$B$6230,0))))</f>
        <v/>
      </c>
      <c r="U97" s="231"/>
      <c r="V97" s="262" t="e">
        <f>IF(C97="",NA(),IF(OR(C97="Smelter not listed",C97="Smelter not yet identified"),MATCH($B97&amp;$D97,'Smelter Look-up'!$J:$J,0),MATCH($B97&amp;$C97,'Smelter Look-up'!$J:$J,0)))</f>
        <v>#N/A</v>
      </c>
      <c r="W97" s="263"/>
      <c r="X97" s="263">
        <f t="shared" ca="1" si="13"/>
        <v>0</v>
      </c>
      <c r="Y97" s="263"/>
      <c r="Z97" s="263"/>
      <c r="AB97" s="265" t="str">
        <f t="shared" si="14"/>
        <v/>
      </c>
    </row>
    <row r="98" spans="1:28" s="264" customFormat="1" ht="20.25">
      <c r="A98" s="207"/>
      <c r="B98" s="208" t="str">
        <f>IF(LEN(A98)=0,"",INDEX('Smelter Look-up'!$A:$A,MATCH($A98,'Smelter Look-up'!$E:$E,0)))</f>
        <v/>
      </c>
      <c r="C98" s="212" t="str">
        <f>IF(LEN(A98)=0,"",INDEX('Smelter Look-up'!$C:$C,MATCH($A98,'Smelter Look-up'!$E:$E,0)))</f>
        <v/>
      </c>
      <c r="D98" s="270"/>
      <c r="E98" s="208" t="str">
        <f ca="1">IF(ISERROR($V98),"",OFFSET('Smelter Look-up'!$D$4,$V98-4,0)&amp;"")</f>
        <v/>
      </c>
      <c r="F98" s="208" t="str">
        <f ca="1">IF(ISERROR($V98),"",OFFSET('Smelter Look-up'!$E$4,$V98-4,0))</f>
        <v/>
      </c>
      <c r="G98" s="208" t="str">
        <f ca="1">IF(C98=$X$4,IF(ISERROR($V98),"Enter smelter details","RMI"),IF(ISERROR($V98),"",OFFSET('Smelter Look-up'!$F$4,$V98-4,0)))</f>
        <v/>
      </c>
      <c r="H98" s="209" t="str">
        <f ca="1">IF(ISERROR($V98),"",OFFSET('Smelter Look-up'!$G$4,$V98-4,0))</f>
        <v/>
      </c>
      <c r="I98" s="210" t="str">
        <f ca="1">IF(ISERROR($V98),"",OFFSET('Smelter Look-up'!$H$4,$V98-4,0))</f>
        <v/>
      </c>
      <c r="J98" s="210" t="str">
        <f ca="1">IF(ISERROR($V98),"",OFFSET('Smelter Look-up'!$I$4,$V98-4,0))</f>
        <v/>
      </c>
      <c r="K98" s="260"/>
      <c r="L98" s="260"/>
      <c r="M98" s="260"/>
      <c r="N98" s="260"/>
      <c r="O98" s="260"/>
      <c r="P98" s="211"/>
      <c r="Q98" s="261"/>
      <c r="R98" s="208" t="str">
        <f ca="1">IF(ISERROR($V98),"",OFFSET('Smelter Look-up'!$C$4,$V98-4,0)&amp;"")</f>
        <v/>
      </c>
      <c r="S98" s="215" t="str">
        <f t="shared" ca="1" si="12"/>
        <v/>
      </c>
      <c r="T98" s="215" t="str">
        <f ca="1">IF(B98="","",IF(ISERROR(MATCH($J98,SorP!$B$1:$B$6230,0)),"",INDIRECT("'SorP'!$A$"&amp;MATCH($J98,SorP!$B$1:$B$6230,0))))</f>
        <v/>
      </c>
      <c r="U98" s="231"/>
      <c r="V98" s="262" t="e">
        <f>IF(C98="",NA(),IF(OR(C98="Smelter not listed",C98="Smelter not yet identified"),MATCH($B98&amp;$D98,'Smelter Look-up'!$J:$J,0),MATCH($B98&amp;$C98,'Smelter Look-up'!$J:$J,0)))</f>
        <v>#N/A</v>
      </c>
      <c r="W98" s="263"/>
      <c r="X98" s="263">
        <f t="shared" ca="1" si="13"/>
        <v>0</v>
      </c>
      <c r="Y98" s="263"/>
      <c r="Z98" s="263"/>
      <c r="AB98" s="265" t="str">
        <f t="shared" si="14"/>
        <v/>
      </c>
    </row>
    <row r="99" spans="1:28" s="264" customFormat="1" ht="20.25">
      <c r="A99" s="207"/>
      <c r="B99" s="208" t="str">
        <f>IF(LEN(A99)=0,"",INDEX('Smelter Look-up'!$A:$A,MATCH($A99,'Smelter Look-up'!$E:$E,0)))</f>
        <v/>
      </c>
      <c r="C99" s="212" t="str">
        <f>IF(LEN(A99)=0,"",INDEX('Smelter Look-up'!$C:$C,MATCH($A99,'Smelter Look-up'!$E:$E,0)))</f>
        <v/>
      </c>
      <c r="D99" s="270"/>
      <c r="E99" s="208" t="str">
        <f ca="1">IF(ISERROR($V99),"",OFFSET('Smelter Look-up'!$D$4,$V99-4,0)&amp;"")</f>
        <v/>
      </c>
      <c r="F99" s="208" t="str">
        <f ca="1">IF(ISERROR($V99),"",OFFSET('Smelter Look-up'!$E$4,$V99-4,0))</f>
        <v/>
      </c>
      <c r="G99" s="208" t="str">
        <f ca="1">IF(C99=$X$4,IF(ISERROR($V99),"Enter smelter details","RMI"),IF(ISERROR($V99),"",OFFSET('Smelter Look-up'!$F$4,$V99-4,0)))</f>
        <v/>
      </c>
      <c r="H99" s="209" t="str">
        <f ca="1">IF(ISERROR($V99),"",OFFSET('Smelter Look-up'!$G$4,$V99-4,0))</f>
        <v/>
      </c>
      <c r="I99" s="210" t="str">
        <f ca="1">IF(ISERROR($V99),"",OFFSET('Smelter Look-up'!$H$4,$V99-4,0))</f>
        <v/>
      </c>
      <c r="J99" s="210" t="str">
        <f ca="1">IF(ISERROR($V99),"",OFFSET('Smelter Look-up'!$I$4,$V99-4,0))</f>
        <v/>
      </c>
      <c r="K99" s="260"/>
      <c r="L99" s="260"/>
      <c r="M99" s="260"/>
      <c r="N99" s="260"/>
      <c r="O99" s="260"/>
      <c r="P99" s="211"/>
      <c r="Q99" s="261"/>
      <c r="R99" s="208" t="str">
        <f ca="1">IF(ISERROR($V99),"",OFFSET('Smelter Look-up'!$C$4,$V99-4,0)&amp;"")</f>
        <v/>
      </c>
      <c r="S99" s="215" t="str">
        <f t="shared" ca="1" si="12"/>
        <v/>
      </c>
      <c r="T99" s="215" t="str">
        <f ca="1">IF(B99="","",IF(ISERROR(MATCH($J99,SorP!$B$1:$B$6230,0)),"",INDIRECT("'SorP'!$A$"&amp;MATCH($J99,SorP!$B$1:$B$6230,0))))</f>
        <v/>
      </c>
      <c r="U99" s="231"/>
      <c r="V99" s="262" t="e">
        <f>IF(C99="",NA(),IF(OR(C99="Smelter not listed",C99="Smelter not yet identified"),MATCH($B99&amp;$D99,'Smelter Look-up'!$J:$J,0),MATCH($B99&amp;$C99,'Smelter Look-up'!$J:$J,0)))</f>
        <v>#N/A</v>
      </c>
      <c r="W99" s="263"/>
      <c r="X99" s="263">
        <f t="shared" ca="1" si="13"/>
        <v>0</v>
      </c>
      <c r="Y99" s="263"/>
      <c r="Z99" s="263"/>
      <c r="AB99" s="265" t="str">
        <f t="shared" si="14"/>
        <v/>
      </c>
    </row>
    <row r="100" spans="1:28" s="264" customFormat="1" ht="20.25">
      <c r="A100" s="207"/>
      <c r="B100" s="208" t="str">
        <f>IF(LEN(A100)=0,"",INDEX('Smelter Look-up'!$A:$A,MATCH($A100,'Smelter Look-up'!$E:$E,0)))</f>
        <v/>
      </c>
      <c r="C100" s="212" t="str">
        <f>IF(LEN(A100)=0,"",INDEX('Smelter Look-up'!$C:$C,MATCH($A100,'Smelter Look-up'!$E:$E,0)))</f>
        <v/>
      </c>
      <c r="D100" s="270"/>
      <c r="E100" s="208" t="str">
        <f ca="1">IF(ISERROR($V100),"",OFFSET('Smelter Look-up'!$D$4,$V100-4,0)&amp;"")</f>
        <v/>
      </c>
      <c r="F100" s="208" t="str">
        <f ca="1">IF(ISERROR($V100),"",OFFSET('Smelter Look-up'!$E$4,$V100-4,0))</f>
        <v/>
      </c>
      <c r="G100" s="208" t="str">
        <f ca="1">IF(C100=$X$4,IF(ISERROR($V100),"Enter smelter details","RMI"),IF(ISERROR($V100),"",OFFSET('Smelter Look-up'!$F$4,$V100-4,0)))</f>
        <v/>
      </c>
      <c r="H100" s="209" t="str">
        <f ca="1">IF(ISERROR($V100),"",OFFSET('Smelter Look-up'!$G$4,$V100-4,0))</f>
        <v/>
      </c>
      <c r="I100" s="210" t="str">
        <f ca="1">IF(ISERROR($V100),"",OFFSET('Smelter Look-up'!$H$4,$V100-4,0))</f>
        <v/>
      </c>
      <c r="J100" s="210" t="str">
        <f ca="1">IF(ISERROR($V100),"",OFFSET('Smelter Look-up'!$I$4,$V100-4,0))</f>
        <v/>
      </c>
      <c r="K100" s="260"/>
      <c r="L100" s="260"/>
      <c r="M100" s="260"/>
      <c r="N100" s="260"/>
      <c r="O100" s="260"/>
      <c r="P100" s="211"/>
      <c r="Q100" s="261"/>
      <c r="R100" s="208" t="str">
        <f ca="1">IF(ISERROR($V100),"",OFFSET('Smelter Look-up'!$C$4,$V100-4,0)&amp;"")</f>
        <v/>
      </c>
      <c r="S100" s="215" t="str">
        <f t="shared" ca="1" si="12"/>
        <v/>
      </c>
      <c r="T100" s="215" t="str">
        <f ca="1">IF(B100="","",IF(ISERROR(MATCH($J100,SorP!$B$1:$B$6230,0)),"",INDIRECT("'SorP'!$A$"&amp;MATCH($J100,SorP!$B$1:$B$6230,0))))</f>
        <v/>
      </c>
      <c r="U100" s="231"/>
      <c r="V100" s="262" t="e">
        <f>IF(C100="",NA(),IF(OR(C100="Smelter not listed",C100="Smelter not yet identified"),MATCH($B100&amp;$D100,'Smelter Look-up'!$J:$J,0),MATCH($B100&amp;$C100,'Smelter Look-up'!$J:$J,0)))</f>
        <v>#N/A</v>
      </c>
      <c r="W100" s="263"/>
      <c r="X100" s="263">
        <f t="shared" ca="1" si="13"/>
        <v>0</v>
      </c>
      <c r="Y100" s="263"/>
      <c r="Z100" s="263"/>
      <c r="AB100" s="265" t="str">
        <f t="shared" si="14"/>
        <v/>
      </c>
    </row>
    <row r="101" spans="1:28" s="264" customFormat="1" ht="20.25">
      <c r="A101" s="207"/>
      <c r="B101" s="208" t="str">
        <f>IF(LEN(A101)=0,"",INDEX('Smelter Look-up'!$A:$A,MATCH($A101,'Smelter Look-up'!$E:$E,0)))</f>
        <v/>
      </c>
      <c r="C101" s="212" t="str">
        <f>IF(LEN(A101)=0,"",INDEX('Smelter Look-up'!$C:$C,MATCH($A101,'Smelter Look-up'!$E:$E,0)))</f>
        <v/>
      </c>
      <c r="D101" s="270"/>
      <c r="E101" s="208" t="str">
        <f ca="1">IF(ISERROR($V101),"",OFFSET('Smelter Look-up'!$D$4,$V101-4,0)&amp;"")</f>
        <v/>
      </c>
      <c r="F101" s="208" t="str">
        <f ca="1">IF(ISERROR($V101),"",OFFSET('Smelter Look-up'!$E$4,$V101-4,0))</f>
        <v/>
      </c>
      <c r="G101" s="208" t="str">
        <f ca="1">IF(C101=$X$4,IF(ISERROR($V101),"Enter smelter details","RMI"),IF(ISERROR($V101),"",OFFSET('Smelter Look-up'!$F$4,$V101-4,0)))</f>
        <v/>
      </c>
      <c r="H101" s="209" t="str">
        <f ca="1">IF(ISERROR($V101),"",OFFSET('Smelter Look-up'!$G$4,$V101-4,0))</f>
        <v/>
      </c>
      <c r="I101" s="210" t="str">
        <f ca="1">IF(ISERROR($V101),"",OFFSET('Smelter Look-up'!$H$4,$V101-4,0))</f>
        <v/>
      </c>
      <c r="J101" s="210" t="str">
        <f ca="1">IF(ISERROR($V101),"",OFFSET('Smelter Look-up'!$I$4,$V101-4,0))</f>
        <v/>
      </c>
      <c r="K101" s="260"/>
      <c r="L101" s="260"/>
      <c r="M101" s="260"/>
      <c r="N101" s="260"/>
      <c r="O101" s="260"/>
      <c r="P101" s="211"/>
      <c r="Q101" s="261"/>
      <c r="R101" s="208" t="str">
        <f ca="1">IF(ISERROR($V101),"",OFFSET('Smelter Look-up'!$C$4,$V101-4,0)&amp;"")</f>
        <v/>
      </c>
      <c r="S101" s="215" t="str">
        <f t="shared" ca="1" si="12"/>
        <v/>
      </c>
      <c r="T101" s="215" t="str">
        <f ca="1">IF(B101="","",IF(ISERROR(MATCH($J101,SorP!$B$1:$B$6230,0)),"",INDIRECT("'SorP'!$A$"&amp;MATCH($J101,SorP!$B$1:$B$6230,0))))</f>
        <v/>
      </c>
      <c r="U101" s="231"/>
      <c r="V101" s="262" t="e">
        <f>IF(C101="",NA(),IF(OR(C101="Smelter not listed",C101="Smelter not yet identified"),MATCH($B101&amp;$D101,'Smelter Look-up'!$J:$J,0),MATCH($B101&amp;$C101,'Smelter Look-up'!$J:$J,0)))</f>
        <v>#N/A</v>
      </c>
      <c r="W101" s="263"/>
      <c r="X101" s="263">
        <f t="shared" ca="1" si="13"/>
        <v>0</v>
      </c>
      <c r="Y101" s="263"/>
      <c r="Z101" s="263"/>
      <c r="AB101" s="265" t="str">
        <f t="shared" si="14"/>
        <v/>
      </c>
    </row>
    <row r="102" spans="1:28" s="264" customFormat="1" ht="20.25">
      <c r="A102" s="207"/>
      <c r="B102" s="208" t="str">
        <f>IF(LEN(A102)=0,"",INDEX('Smelter Look-up'!$A:$A,MATCH($A102,'Smelter Look-up'!$E:$E,0)))</f>
        <v/>
      </c>
      <c r="C102" s="212" t="str">
        <f>IF(LEN(A102)=0,"",INDEX('Smelter Look-up'!$C:$C,MATCH($A102,'Smelter Look-up'!$E:$E,0)))</f>
        <v/>
      </c>
      <c r="D102" s="270"/>
      <c r="E102" s="208" t="str">
        <f ca="1">IF(ISERROR($V102),"",OFFSET('Smelter Look-up'!$D$4,$V102-4,0)&amp;"")</f>
        <v/>
      </c>
      <c r="F102" s="208" t="str">
        <f ca="1">IF(ISERROR($V102),"",OFFSET('Smelter Look-up'!$E$4,$V102-4,0))</f>
        <v/>
      </c>
      <c r="G102" s="208" t="str">
        <f ca="1">IF(C102=$X$4,IF(ISERROR($V102),"Enter smelter details","RMI"),IF(ISERROR($V102),"",OFFSET('Smelter Look-up'!$F$4,$V102-4,0)))</f>
        <v/>
      </c>
      <c r="H102" s="209" t="str">
        <f ca="1">IF(ISERROR($V102),"",OFFSET('Smelter Look-up'!$G$4,$V102-4,0))</f>
        <v/>
      </c>
      <c r="I102" s="210" t="str">
        <f ca="1">IF(ISERROR($V102),"",OFFSET('Smelter Look-up'!$H$4,$V102-4,0))</f>
        <v/>
      </c>
      <c r="J102" s="210" t="str">
        <f ca="1">IF(ISERROR($V102),"",OFFSET('Smelter Look-up'!$I$4,$V102-4,0))</f>
        <v/>
      </c>
      <c r="K102" s="260"/>
      <c r="L102" s="260"/>
      <c r="M102" s="260"/>
      <c r="N102" s="260"/>
      <c r="O102" s="260"/>
      <c r="P102" s="211"/>
      <c r="Q102" s="261"/>
      <c r="R102" s="208" t="str">
        <f ca="1">IF(ISERROR($V102),"",OFFSET('Smelter Look-up'!$C$4,$V102-4,0)&amp;"")</f>
        <v/>
      </c>
      <c r="S102" s="215" t="str">
        <f t="shared" ref="S102:S132" ca="1" si="15">IF(B102="","",IF(ISERROR(MATCH($E102,CL,0)),"Unknown",INDIRECT("'C'!$A$"&amp;MATCH($E102,CL,0)+1)))</f>
        <v/>
      </c>
      <c r="T102" s="215" t="str">
        <f ca="1">IF(B102="","",IF(ISERROR(MATCH($J102,SorP!$B$1:$B$6230,0)),"",INDIRECT("'SorP'!$A$"&amp;MATCH($J102,SorP!$B$1:$B$6230,0))))</f>
        <v/>
      </c>
      <c r="U102" s="231"/>
      <c r="V102" s="262" t="e">
        <f>IF(C102="",NA(),IF(OR(C102="Smelter not listed",C102="Smelter not yet identified"),MATCH($B102&amp;$D102,'Smelter Look-up'!$J:$J,0),MATCH($B102&amp;$C102,'Smelter Look-up'!$J:$J,0)))</f>
        <v>#N/A</v>
      </c>
      <c r="W102" s="263"/>
      <c r="X102" s="263">
        <f t="shared" ref="X102:X132" ca="1" si="16">IF(AND(C102="Smelter not listed",OR(LEN(D102)=0,LEN(E102)=0)),1,0)</f>
        <v>0</v>
      </c>
      <c r="Y102" s="263"/>
      <c r="Z102" s="263"/>
      <c r="AB102" s="265" t="str">
        <f t="shared" ref="AB102:AB132" si="17">B102&amp;C102</f>
        <v/>
      </c>
    </row>
    <row r="103" spans="1:28" s="264" customFormat="1" ht="20.25">
      <c r="A103" s="207"/>
      <c r="B103" s="208" t="str">
        <f>IF(LEN(A103)=0,"",INDEX('Smelter Look-up'!$A:$A,MATCH($A103,'Smelter Look-up'!$E:$E,0)))</f>
        <v/>
      </c>
      <c r="C103" s="212" t="str">
        <f>IF(LEN(A103)=0,"",INDEX('Smelter Look-up'!$C:$C,MATCH($A103,'Smelter Look-up'!$E:$E,0)))</f>
        <v/>
      </c>
      <c r="D103" s="270"/>
      <c r="E103" s="208" t="str">
        <f ca="1">IF(ISERROR($V103),"",OFFSET('Smelter Look-up'!$D$4,$V103-4,0)&amp;"")</f>
        <v/>
      </c>
      <c r="F103" s="208" t="str">
        <f ca="1">IF(ISERROR($V103),"",OFFSET('Smelter Look-up'!$E$4,$V103-4,0))</f>
        <v/>
      </c>
      <c r="G103" s="208" t="str">
        <f ca="1">IF(C103=$X$4,IF(ISERROR($V103),"Enter smelter details","RMI"),IF(ISERROR($V103),"",OFFSET('Smelter Look-up'!$F$4,$V103-4,0)))</f>
        <v/>
      </c>
      <c r="H103" s="209" t="str">
        <f ca="1">IF(ISERROR($V103),"",OFFSET('Smelter Look-up'!$G$4,$V103-4,0))</f>
        <v/>
      </c>
      <c r="I103" s="210" t="str">
        <f ca="1">IF(ISERROR($V103),"",OFFSET('Smelter Look-up'!$H$4,$V103-4,0))</f>
        <v/>
      </c>
      <c r="J103" s="210" t="str">
        <f ca="1">IF(ISERROR($V103),"",OFFSET('Smelter Look-up'!$I$4,$V103-4,0))</f>
        <v/>
      </c>
      <c r="K103" s="260"/>
      <c r="L103" s="260"/>
      <c r="M103" s="260"/>
      <c r="N103" s="260"/>
      <c r="O103" s="260"/>
      <c r="P103" s="211"/>
      <c r="Q103" s="261"/>
      <c r="R103" s="208" t="str">
        <f ca="1">IF(ISERROR($V103),"",OFFSET('Smelter Look-up'!$C$4,$V103-4,0)&amp;"")</f>
        <v/>
      </c>
      <c r="S103" s="215" t="str">
        <f t="shared" ca="1" si="15"/>
        <v/>
      </c>
      <c r="T103" s="215" t="str">
        <f ca="1">IF(B103="","",IF(ISERROR(MATCH($J103,SorP!$B$1:$B$6230,0)),"",INDIRECT("'SorP'!$A$"&amp;MATCH($J103,SorP!$B$1:$B$6230,0))))</f>
        <v/>
      </c>
      <c r="U103" s="231"/>
      <c r="V103" s="262" t="e">
        <f>IF(C103="",NA(),IF(OR(C103="Smelter not listed",C103="Smelter not yet identified"),MATCH($B103&amp;$D103,'Smelter Look-up'!$J:$J,0),MATCH($B103&amp;$C103,'Smelter Look-up'!$J:$J,0)))</f>
        <v>#N/A</v>
      </c>
      <c r="W103" s="263"/>
      <c r="X103" s="263">
        <f t="shared" ca="1" si="16"/>
        <v>0</v>
      </c>
      <c r="Y103" s="263"/>
      <c r="Z103" s="263"/>
      <c r="AB103" s="265" t="str">
        <f t="shared" si="17"/>
        <v/>
      </c>
    </row>
    <row r="104" spans="1:28" s="264" customFormat="1" ht="20.25">
      <c r="A104" s="207"/>
      <c r="B104" s="208" t="str">
        <f>IF(LEN(A104)=0,"",INDEX('Smelter Look-up'!$A:$A,MATCH($A104,'Smelter Look-up'!$E:$E,0)))</f>
        <v/>
      </c>
      <c r="C104" s="212" t="str">
        <f>IF(LEN(A104)=0,"",INDEX('Smelter Look-up'!$C:$C,MATCH($A104,'Smelter Look-up'!$E:$E,0)))</f>
        <v/>
      </c>
      <c r="D104" s="270"/>
      <c r="E104" s="208" t="str">
        <f ca="1">IF(ISERROR($V104),"",OFFSET('Smelter Look-up'!$D$4,$V104-4,0)&amp;"")</f>
        <v/>
      </c>
      <c r="F104" s="208" t="str">
        <f ca="1">IF(ISERROR($V104),"",OFFSET('Smelter Look-up'!$E$4,$V104-4,0))</f>
        <v/>
      </c>
      <c r="G104" s="208" t="str">
        <f ca="1">IF(C104=$X$4,IF(ISERROR($V104),"Enter smelter details","RMI"),IF(ISERROR($V104),"",OFFSET('Smelter Look-up'!$F$4,$V104-4,0)))</f>
        <v/>
      </c>
      <c r="H104" s="209" t="str">
        <f ca="1">IF(ISERROR($V104),"",OFFSET('Smelter Look-up'!$G$4,$V104-4,0))</f>
        <v/>
      </c>
      <c r="I104" s="210" t="str">
        <f ca="1">IF(ISERROR($V104),"",OFFSET('Smelter Look-up'!$H$4,$V104-4,0))</f>
        <v/>
      </c>
      <c r="J104" s="210" t="str">
        <f ca="1">IF(ISERROR($V104),"",OFFSET('Smelter Look-up'!$I$4,$V104-4,0))</f>
        <v/>
      </c>
      <c r="K104" s="260"/>
      <c r="L104" s="260"/>
      <c r="M104" s="260"/>
      <c r="N104" s="260"/>
      <c r="O104" s="260"/>
      <c r="P104" s="211"/>
      <c r="Q104" s="261"/>
      <c r="R104" s="208" t="str">
        <f ca="1">IF(ISERROR($V104),"",OFFSET('Smelter Look-up'!$C$4,$V104-4,0)&amp;"")</f>
        <v/>
      </c>
      <c r="S104" s="215" t="str">
        <f t="shared" ca="1" si="15"/>
        <v/>
      </c>
      <c r="T104" s="215" t="str">
        <f ca="1">IF(B104="","",IF(ISERROR(MATCH($J104,SorP!$B$1:$B$6230,0)),"",INDIRECT("'SorP'!$A$"&amp;MATCH($J104,SorP!$B$1:$B$6230,0))))</f>
        <v/>
      </c>
      <c r="U104" s="231"/>
      <c r="V104" s="262" t="e">
        <f>IF(C104="",NA(),IF(OR(C104="Smelter not listed",C104="Smelter not yet identified"),MATCH($B104&amp;$D104,'Smelter Look-up'!$J:$J,0),MATCH($B104&amp;$C104,'Smelter Look-up'!$J:$J,0)))</f>
        <v>#N/A</v>
      </c>
      <c r="W104" s="263"/>
      <c r="X104" s="263">
        <f t="shared" ca="1" si="16"/>
        <v>0</v>
      </c>
      <c r="Y104" s="263"/>
      <c r="Z104" s="263"/>
      <c r="AB104" s="265" t="str">
        <f t="shared" si="17"/>
        <v/>
      </c>
    </row>
    <row r="105" spans="1:28" s="264" customFormat="1" ht="20.25">
      <c r="A105" s="207"/>
      <c r="B105" s="208" t="str">
        <f>IF(LEN(A105)=0,"",INDEX('Smelter Look-up'!$A:$A,MATCH($A105,'Smelter Look-up'!$E:$E,0)))</f>
        <v/>
      </c>
      <c r="C105" s="212" t="str">
        <f>IF(LEN(A105)=0,"",INDEX('Smelter Look-up'!$C:$C,MATCH($A105,'Smelter Look-up'!$E:$E,0)))</f>
        <v/>
      </c>
      <c r="D105" s="270"/>
      <c r="E105" s="208" t="str">
        <f ca="1">IF(ISERROR($V105),"",OFFSET('Smelter Look-up'!$D$4,$V105-4,0)&amp;"")</f>
        <v/>
      </c>
      <c r="F105" s="208" t="str">
        <f ca="1">IF(ISERROR($V105),"",OFFSET('Smelter Look-up'!$E$4,$V105-4,0))</f>
        <v/>
      </c>
      <c r="G105" s="208" t="str">
        <f ca="1">IF(C105=$X$4,IF(ISERROR($V105),"Enter smelter details","RMI"),IF(ISERROR($V105),"",OFFSET('Smelter Look-up'!$F$4,$V105-4,0)))</f>
        <v/>
      </c>
      <c r="H105" s="209" t="str">
        <f ca="1">IF(ISERROR($V105),"",OFFSET('Smelter Look-up'!$G$4,$V105-4,0))</f>
        <v/>
      </c>
      <c r="I105" s="210" t="str">
        <f ca="1">IF(ISERROR($V105),"",OFFSET('Smelter Look-up'!$H$4,$V105-4,0))</f>
        <v/>
      </c>
      <c r="J105" s="210" t="str">
        <f ca="1">IF(ISERROR($V105),"",OFFSET('Smelter Look-up'!$I$4,$V105-4,0))</f>
        <v/>
      </c>
      <c r="K105" s="260"/>
      <c r="L105" s="260"/>
      <c r="M105" s="260"/>
      <c r="N105" s="260"/>
      <c r="O105" s="260"/>
      <c r="P105" s="211"/>
      <c r="Q105" s="261"/>
      <c r="R105" s="208" t="str">
        <f ca="1">IF(ISERROR($V105),"",OFFSET('Smelter Look-up'!$C$4,$V105-4,0)&amp;"")</f>
        <v/>
      </c>
      <c r="S105" s="215" t="str">
        <f t="shared" ca="1" si="15"/>
        <v/>
      </c>
      <c r="T105" s="215" t="str">
        <f ca="1">IF(B105="","",IF(ISERROR(MATCH($J105,SorP!$B$1:$B$6230,0)),"",INDIRECT("'SorP'!$A$"&amp;MATCH($J105,SorP!$B$1:$B$6230,0))))</f>
        <v/>
      </c>
      <c r="U105" s="231"/>
      <c r="V105" s="262" t="e">
        <f>IF(C105="",NA(),IF(OR(C105="Smelter not listed",C105="Smelter not yet identified"),MATCH($B105&amp;$D105,'Smelter Look-up'!$J:$J,0),MATCH($B105&amp;$C105,'Smelter Look-up'!$J:$J,0)))</f>
        <v>#N/A</v>
      </c>
      <c r="W105" s="263"/>
      <c r="X105" s="263">
        <f t="shared" ca="1" si="16"/>
        <v>0</v>
      </c>
      <c r="Y105" s="263"/>
      <c r="Z105" s="263"/>
      <c r="AB105" s="265" t="str">
        <f t="shared" si="17"/>
        <v/>
      </c>
    </row>
    <row r="106" spans="1:28" s="264" customFormat="1" ht="20.25">
      <c r="A106" s="207"/>
      <c r="B106" s="208" t="str">
        <f>IF(LEN(A106)=0,"",INDEX('Smelter Look-up'!$A:$A,MATCH($A106,'Smelter Look-up'!$E:$E,0)))</f>
        <v/>
      </c>
      <c r="C106" s="212" t="str">
        <f>IF(LEN(A106)=0,"",INDEX('Smelter Look-up'!$C:$C,MATCH($A106,'Smelter Look-up'!$E:$E,0)))</f>
        <v/>
      </c>
      <c r="D106" s="270"/>
      <c r="E106" s="208" t="str">
        <f ca="1">IF(ISERROR($V106),"",OFFSET('Smelter Look-up'!$D$4,$V106-4,0)&amp;"")</f>
        <v/>
      </c>
      <c r="F106" s="208" t="str">
        <f ca="1">IF(ISERROR($V106),"",OFFSET('Smelter Look-up'!$E$4,$V106-4,0))</f>
        <v/>
      </c>
      <c r="G106" s="208" t="str">
        <f ca="1">IF(C106=$X$4,IF(ISERROR($V106),"Enter smelter details","RMI"),IF(ISERROR($V106),"",OFFSET('Smelter Look-up'!$F$4,$V106-4,0)))</f>
        <v/>
      </c>
      <c r="H106" s="209" t="str">
        <f ca="1">IF(ISERROR($V106),"",OFFSET('Smelter Look-up'!$G$4,$V106-4,0))</f>
        <v/>
      </c>
      <c r="I106" s="210" t="str">
        <f ca="1">IF(ISERROR($V106),"",OFFSET('Smelter Look-up'!$H$4,$V106-4,0))</f>
        <v/>
      </c>
      <c r="J106" s="210" t="str">
        <f ca="1">IF(ISERROR($V106),"",OFFSET('Smelter Look-up'!$I$4,$V106-4,0))</f>
        <v/>
      </c>
      <c r="K106" s="260"/>
      <c r="L106" s="260"/>
      <c r="M106" s="260"/>
      <c r="N106" s="260"/>
      <c r="O106" s="260"/>
      <c r="P106" s="211"/>
      <c r="Q106" s="261"/>
      <c r="R106" s="208" t="str">
        <f ca="1">IF(ISERROR($V106),"",OFFSET('Smelter Look-up'!$C$4,$V106-4,0)&amp;"")</f>
        <v/>
      </c>
      <c r="S106" s="215" t="str">
        <f t="shared" ca="1" si="15"/>
        <v/>
      </c>
      <c r="T106" s="215" t="str">
        <f ca="1">IF(B106="","",IF(ISERROR(MATCH($J106,SorP!$B$1:$B$6230,0)),"",INDIRECT("'SorP'!$A$"&amp;MATCH($J106,SorP!$B$1:$B$6230,0))))</f>
        <v/>
      </c>
      <c r="U106" s="231"/>
      <c r="V106" s="262" t="e">
        <f>IF(C106="",NA(),IF(OR(C106="Smelter not listed",C106="Smelter not yet identified"),MATCH($B106&amp;$D106,'Smelter Look-up'!$J:$J,0),MATCH($B106&amp;$C106,'Smelter Look-up'!$J:$J,0)))</f>
        <v>#N/A</v>
      </c>
      <c r="W106" s="263"/>
      <c r="X106" s="263">
        <f t="shared" ca="1" si="16"/>
        <v>0</v>
      </c>
      <c r="Y106" s="263"/>
      <c r="Z106" s="263"/>
      <c r="AB106" s="265" t="str">
        <f t="shared" si="17"/>
        <v/>
      </c>
    </row>
    <row r="107" spans="1:28" s="264" customFormat="1" ht="20.25">
      <c r="A107" s="207"/>
      <c r="B107" s="208" t="str">
        <f>IF(LEN(A107)=0,"",INDEX('Smelter Look-up'!$A:$A,MATCH($A107,'Smelter Look-up'!$E:$E,0)))</f>
        <v/>
      </c>
      <c r="C107" s="212" t="str">
        <f>IF(LEN(A107)=0,"",INDEX('Smelter Look-up'!$C:$C,MATCH($A107,'Smelter Look-up'!$E:$E,0)))</f>
        <v/>
      </c>
      <c r="D107" s="270"/>
      <c r="E107" s="208" t="str">
        <f ca="1">IF(ISERROR($V107),"",OFFSET('Smelter Look-up'!$D$4,$V107-4,0)&amp;"")</f>
        <v/>
      </c>
      <c r="F107" s="208" t="str">
        <f ca="1">IF(ISERROR($V107),"",OFFSET('Smelter Look-up'!$E$4,$V107-4,0))</f>
        <v/>
      </c>
      <c r="G107" s="208" t="str">
        <f ca="1">IF(C107=$X$4,IF(ISERROR($V107),"Enter smelter details","RMI"),IF(ISERROR($V107),"",OFFSET('Smelter Look-up'!$F$4,$V107-4,0)))</f>
        <v/>
      </c>
      <c r="H107" s="209" t="str">
        <f ca="1">IF(ISERROR($V107),"",OFFSET('Smelter Look-up'!$G$4,$V107-4,0))</f>
        <v/>
      </c>
      <c r="I107" s="210" t="str">
        <f ca="1">IF(ISERROR($V107),"",OFFSET('Smelter Look-up'!$H$4,$V107-4,0))</f>
        <v/>
      </c>
      <c r="J107" s="210" t="str">
        <f ca="1">IF(ISERROR($V107),"",OFFSET('Smelter Look-up'!$I$4,$V107-4,0))</f>
        <v/>
      </c>
      <c r="K107" s="260"/>
      <c r="L107" s="260"/>
      <c r="M107" s="260"/>
      <c r="N107" s="260"/>
      <c r="O107" s="260"/>
      <c r="P107" s="211"/>
      <c r="Q107" s="261"/>
      <c r="R107" s="208" t="str">
        <f ca="1">IF(ISERROR($V107),"",OFFSET('Smelter Look-up'!$C$4,$V107-4,0)&amp;"")</f>
        <v/>
      </c>
      <c r="S107" s="215" t="str">
        <f t="shared" ca="1" si="15"/>
        <v/>
      </c>
      <c r="T107" s="215" t="str">
        <f ca="1">IF(B107="","",IF(ISERROR(MATCH($J107,SorP!$B$1:$B$6230,0)),"",INDIRECT("'SorP'!$A$"&amp;MATCH($J107,SorP!$B$1:$B$6230,0))))</f>
        <v/>
      </c>
      <c r="U107" s="231"/>
      <c r="V107" s="262" t="e">
        <f>IF(C107="",NA(),IF(OR(C107="Smelter not listed",C107="Smelter not yet identified"),MATCH($B107&amp;$D107,'Smelter Look-up'!$J:$J,0),MATCH($B107&amp;$C107,'Smelter Look-up'!$J:$J,0)))</f>
        <v>#N/A</v>
      </c>
      <c r="W107" s="263"/>
      <c r="X107" s="263">
        <f t="shared" ca="1" si="16"/>
        <v>0</v>
      </c>
      <c r="Y107" s="263"/>
      <c r="Z107" s="263"/>
      <c r="AB107" s="265" t="str">
        <f t="shared" si="17"/>
        <v/>
      </c>
    </row>
    <row r="108" spans="1:28" s="264" customFormat="1" ht="20.25">
      <c r="A108" s="207"/>
      <c r="B108" s="208" t="str">
        <f>IF(LEN(A108)=0,"",INDEX('Smelter Look-up'!$A:$A,MATCH($A108,'Smelter Look-up'!$E:$E,0)))</f>
        <v/>
      </c>
      <c r="C108" s="212" t="str">
        <f>IF(LEN(A108)=0,"",INDEX('Smelter Look-up'!$C:$C,MATCH($A108,'Smelter Look-up'!$E:$E,0)))</f>
        <v/>
      </c>
      <c r="D108" s="270"/>
      <c r="E108" s="208" t="str">
        <f ca="1">IF(ISERROR($V108),"",OFFSET('Smelter Look-up'!$D$4,$V108-4,0)&amp;"")</f>
        <v/>
      </c>
      <c r="F108" s="208" t="str">
        <f ca="1">IF(ISERROR($V108),"",OFFSET('Smelter Look-up'!$E$4,$V108-4,0))</f>
        <v/>
      </c>
      <c r="G108" s="208" t="str">
        <f ca="1">IF(C108=$X$4,IF(ISERROR($V108),"Enter smelter details","RMI"),IF(ISERROR($V108),"",OFFSET('Smelter Look-up'!$F$4,$V108-4,0)))</f>
        <v/>
      </c>
      <c r="H108" s="209" t="str">
        <f ca="1">IF(ISERROR($V108),"",OFFSET('Smelter Look-up'!$G$4,$V108-4,0))</f>
        <v/>
      </c>
      <c r="I108" s="210" t="str">
        <f ca="1">IF(ISERROR($V108),"",OFFSET('Smelter Look-up'!$H$4,$V108-4,0))</f>
        <v/>
      </c>
      <c r="J108" s="210" t="str">
        <f ca="1">IF(ISERROR($V108),"",OFFSET('Smelter Look-up'!$I$4,$V108-4,0))</f>
        <v/>
      </c>
      <c r="K108" s="260"/>
      <c r="L108" s="260"/>
      <c r="M108" s="260"/>
      <c r="N108" s="260"/>
      <c r="O108" s="260"/>
      <c r="P108" s="211"/>
      <c r="Q108" s="261"/>
      <c r="R108" s="208" t="str">
        <f ca="1">IF(ISERROR($V108),"",OFFSET('Smelter Look-up'!$C$4,$V108-4,0)&amp;"")</f>
        <v/>
      </c>
      <c r="S108" s="215" t="str">
        <f t="shared" ca="1" si="15"/>
        <v/>
      </c>
      <c r="T108" s="215" t="str">
        <f ca="1">IF(B108="","",IF(ISERROR(MATCH($J108,SorP!$B$1:$B$6230,0)),"",INDIRECT("'SorP'!$A$"&amp;MATCH($J108,SorP!$B$1:$B$6230,0))))</f>
        <v/>
      </c>
      <c r="U108" s="231"/>
      <c r="V108" s="262" t="e">
        <f>IF(C108="",NA(),IF(OR(C108="Smelter not listed",C108="Smelter not yet identified"),MATCH($B108&amp;$D108,'Smelter Look-up'!$J:$J,0),MATCH($B108&amp;$C108,'Smelter Look-up'!$J:$J,0)))</f>
        <v>#N/A</v>
      </c>
      <c r="W108" s="263"/>
      <c r="X108" s="263">
        <f t="shared" ca="1" si="16"/>
        <v>0</v>
      </c>
      <c r="Y108" s="263"/>
      <c r="Z108" s="263"/>
      <c r="AB108" s="265" t="str">
        <f t="shared" si="17"/>
        <v/>
      </c>
    </row>
    <row r="109" spans="1:28" s="264" customFormat="1" ht="20.25">
      <c r="A109" s="207"/>
      <c r="B109" s="208" t="str">
        <f>IF(LEN(A109)=0,"",INDEX('Smelter Look-up'!$A:$A,MATCH($A109,'Smelter Look-up'!$E:$E,0)))</f>
        <v/>
      </c>
      <c r="C109" s="212" t="str">
        <f>IF(LEN(A109)=0,"",INDEX('Smelter Look-up'!$C:$C,MATCH($A109,'Smelter Look-up'!$E:$E,0)))</f>
        <v/>
      </c>
      <c r="D109" s="270"/>
      <c r="E109" s="208" t="str">
        <f ca="1">IF(ISERROR($V109),"",OFFSET('Smelter Look-up'!$D$4,$V109-4,0)&amp;"")</f>
        <v/>
      </c>
      <c r="F109" s="208" t="str">
        <f ca="1">IF(ISERROR($V109),"",OFFSET('Smelter Look-up'!$E$4,$V109-4,0))</f>
        <v/>
      </c>
      <c r="G109" s="208" t="str">
        <f ca="1">IF(C109=$X$4,IF(ISERROR($V109),"Enter smelter details","RMI"),IF(ISERROR($V109),"",OFFSET('Smelter Look-up'!$F$4,$V109-4,0)))</f>
        <v/>
      </c>
      <c r="H109" s="209" t="str">
        <f ca="1">IF(ISERROR($V109),"",OFFSET('Smelter Look-up'!$G$4,$V109-4,0))</f>
        <v/>
      </c>
      <c r="I109" s="210" t="str">
        <f ca="1">IF(ISERROR($V109),"",OFFSET('Smelter Look-up'!$H$4,$V109-4,0))</f>
        <v/>
      </c>
      <c r="J109" s="210" t="str">
        <f ca="1">IF(ISERROR($V109),"",OFFSET('Smelter Look-up'!$I$4,$V109-4,0))</f>
        <v/>
      </c>
      <c r="K109" s="260"/>
      <c r="L109" s="260"/>
      <c r="M109" s="260"/>
      <c r="N109" s="260"/>
      <c r="O109" s="260"/>
      <c r="P109" s="211"/>
      <c r="Q109" s="261"/>
      <c r="R109" s="208" t="str">
        <f ca="1">IF(ISERROR($V109),"",OFFSET('Smelter Look-up'!$C$4,$V109-4,0)&amp;"")</f>
        <v/>
      </c>
      <c r="S109" s="215" t="str">
        <f t="shared" ca="1" si="15"/>
        <v/>
      </c>
      <c r="T109" s="215" t="str">
        <f ca="1">IF(B109="","",IF(ISERROR(MATCH($J109,SorP!$B$1:$B$6230,0)),"",INDIRECT("'SorP'!$A$"&amp;MATCH($J109,SorP!$B$1:$B$6230,0))))</f>
        <v/>
      </c>
      <c r="U109" s="231"/>
      <c r="V109" s="262" t="e">
        <f>IF(C109="",NA(),IF(OR(C109="Smelter not listed",C109="Smelter not yet identified"),MATCH($B109&amp;$D109,'Smelter Look-up'!$J:$J,0),MATCH($B109&amp;$C109,'Smelter Look-up'!$J:$J,0)))</f>
        <v>#N/A</v>
      </c>
      <c r="W109" s="263"/>
      <c r="X109" s="263">
        <f t="shared" ca="1" si="16"/>
        <v>0</v>
      </c>
      <c r="Y109" s="263"/>
      <c r="Z109" s="263"/>
      <c r="AB109" s="265" t="str">
        <f t="shared" si="17"/>
        <v/>
      </c>
    </row>
    <row r="110" spans="1:28" s="264" customFormat="1" ht="20.25">
      <c r="A110" s="207"/>
      <c r="B110" s="208" t="str">
        <f>IF(LEN(A110)=0,"",INDEX('Smelter Look-up'!$A:$A,MATCH($A110,'Smelter Look-up'!$E:$E,0)))</f>
        <v/>
      </c>
      <c r="C110" s="212" t="str">
        <f>IF(LEN(A110)=0,"",INDEX('Smelter Look-up'!$C:$C,MATCH($A110,'Smelter Look-up'!$E:$E,0)))</f>
        <v/>
      </c>
      <c r="D110" s="270"/>
      <c r="E110" s="208" t="str">
        <f ca="1">IF(ISERROR($V110),"",OFFSET('Smelter Look-up'!$D$4,$V110-4,0)&amp;"")</f>
        <v/>
      </c>
      <c r="F110" s="208" t="str">
        <f ca="1">IF(ISERROR($V110),"",OFFSET('Smelter Look-up'!$E$4,$V110-4,0))</f>
        <v/>
      </c>
      <c r="G110" s="208" t="str">
        <f ca="1">IF(C110=$X$4,IF(ISERROR($V110),"Enter smelter details","RMI"),IF(ISERROR($V110),"",OFFSET('Smelter Look-up'!$F$4,$V110-4,0)))</f>
        <v/>
      </c>
      <c r="H110" s="209" t="str">
        <f ca="1">IF(ISERROR($V110),"",OFFSET('Smelter Look-up'!$G$4,$V110-4,0))</f>
        <v/>
      </c>
      <c r="I110" s="210" t="str">
        <f ca="1">IF(ISERROR($V110),"",OFFSET('Smelter Look-up'!$H$4,$V110-4,0))</f>
        <v/>
      </c>
      <c r="J110" s="210" t="str">
        <f ca="1">IF(ISERROR($V110),"",OFFSET('Smelter Look-up'!$I$4,$V110-4,0))</f>
        <v/>
      </c>
      <c r="K110" s="260"/>
      <c r="L110" s="260"/>
      <c r="M110" s="260"/>
      <c r="N110" s="260"/>
      <c r="O110" s="260"/>
      <c r="P110" s="211"/>
      <c r="Q110" s="261"/>
      <c r="R110" s="208" t="str">
        <f ca="1">IF(ISERROR($V110),"",OFFSET('Smelter Look-up'!$C$4,$V110-4,0)&amp;"")</f>
        <v/>
      </c>
      <c r="S110" s="215" t="str">
        <f t="shared" ca="1" si="15"/>
        <v/>
      </c>
      <c r="T110" s="215" t="str">
        <f ca="1">IF(B110="","",IF(ISERROR(MATCH($J110,SorP!$B$1:$B$6230,0)),"",INDIRECT("'SorP'!$A$"&amp;MATCH($J110,SorP!$B$1:$B$6230,0))))</f>
        <v/>
      </c>
      <c r="U110" s="231"/>
      <c r="V110" s="262" t="e">
        <f>IF(C110="",NA(),IF(OR(C110="Smelter not listed",C110="Smelter not yet identified"),MATCH($B110&amp;$D110,'Smelter Look-up'!$J:$J,0),MATCH($B110&amp;$C110,'Smelter Look-up'!$J:$J,0)))</f>
        <v>#N/A</v>
      </c>
      <c r="W110" s="263"/>
      <c r="X110" s="263">
        <f t="shared" ca="1" si="16"/>
        <v>0</v>
      </c>
      <c r="Y110" s="263"/>
      <c r="Z110" s="263"/>
      <c r="AB110" s="265" t="str">
        <f t="shared" si="17"/>
        <v/>
      </c>
    </row>
    <row r="111" spans="1:28" s="264" customFormat="1" ht="20.25">
      <c r="A111" s="207"/>
      <c r="B111" s="208" t="str">
        <f>IF(LEN(A111)=0,"",INDEX('Smelter Look-up'!$A:$A,MATCH($A111,'Smelter Look-up'!$E:$E,0)))</f>
        <v/>
      </c>
      <c r="C111" s="212" t="str">
        <f>IF(LEN(A111)=0,"",INDEX('Smelter Look-up'!$C:$C,MATCH($A111,'Smelter Look-up'!$E:$E,0)))</f>
        <v/>
      </c>
      <c r="D111" s="270"/>
      <c r="E111" s="208" t="str">
        <f ca="1">IF(ISERROR($V111),"",OFFSET('Smelter Look-up'!$D$4,$V111-4,0)&amp;"")</f>
        <v/>
      </c>
      <c r="F111" s="208" t="str">
        <f ca="1">IF(ISERROR($V111),"",OFFSET('Smelter Look-up'!$E$4,$V111-4,0))</f>
        <v/>
      </c>
      <c r="G111" s="208" t="str">
        <f ca="1">IF(C111=$X$4,IF(ISERROR($V111),"Enter smelter details","RMI"),IF(ISERROR($V111),"",OFFSET('Smelter Look-up'!$F$4,$V111-4,0)))</f>
        <v/>
      </c>
      <c r="H111" s="209" t="str">
        <f ca="1">IF(ISERROR($V111),"",OFFSET('Smelter Look-up'!$G$4,$V111-4,0))</f>
        <v/>
      </c>
      <c r="I111" s="210" t="str">
        <f ca="1">IF(ISERROR($V111),"",OFFSET('Smelter Look-up'!$H$4,$V111-4,0))</f>
        <v/>
      </c>
      <c r="J111" s="210" t="str">
        <f ca="1">IF(ISERROR($V111),"",OFFSET('Smelter Look-up'!$I$4,$V111-4,0))</f>
        <v/>
      </c>
      <c r="K111" s="260"/>
      <c r="L111" s="260"/>
      <c r="M111" s="260"/>
      <c r="N111" s="260"/>
      <c r="O111" s="260"/>
      <c r="P111" s="211"/>
      <c r="Q111" s="261"/>
      <c r="R111" s="208" t="str">
        <f ca="1">IF(ISERROR($V111),"",OFFSET('Smelter Look-up'!$C$4,$V111-4,0)&amp;"")</f>
        <v/>
      </c>
      <c r="S111" s="215" t="str">
        <f t="shared" ca="1" si="15"/>
        <v/>
      </c>
      <c r="T111" s="215" t="str">
        <f ca="1">IF(B111="","",IF(ISERROR(MATCH($J111,SorP!$B$1:$B$6230,0)),"",INDIRECT("'SorP'!$A$"&amp;MATCH($J111,SorP!$B$1:$B$6230,0))))</f>
        <v/>
      </c>
      <c r="U111" s="231"/>
      <c r="V111" s="262" t="e">
        <f>IF(C111="",NA(),IF(OR(C111="Smelter not listed",C111="Smelter not yet identified"),MATCH($B111&amp;$D111,'Smelter Look-up'!$J:$J,0),MATCH($B111&amp;$C111,'Smelter Look-up'!$J:$J,0)))</f>
        <v>#N/A</v>
      </c>
      <c r="W111" s="263"/>
      <c r="X111" s="263">
        <f t="shared" ca="1" si="16"/>
        <v>0</v>
      </c>
      <c r="Y111" s="263"/>
      <c r="Z111" s="263"/>
      <c r="AB111" s="265" t="str">
        <f t="shared" si="17"/>
        <v/>
      </c>
    </row>
    <row r="112" spans="1:28" s="264" customFormat="1" ht="20.25">
      <c r="A112" s="207"/>
      <c r="B112" s="208" t="str">
        <f>IF(LEN(A112)=0,"",INDEX('Smelter Look-up'!$A:$A,MATCH($A112,'Smelter Look-up'!$E:$E,0)))</f>
        <v/>
      </c>
      <c r="C112" s="212" t="str">
        <f>IF(LEN(A112)=0,"",INDEX('Smelter Look-up'!$C:$C,MATCH($A112,'Smelter Look-up'!$E:$E,0)))</f>
        <v/>
      </c>
      <c r="D112" s="270"/>
      <c r="E112" s="208" t="str">
        <f ca="1">IF(ISERROR($V112),"",OFFSET('Smelter Look-up'!$D$4,$V112-4,0)&amp;"")</f>
        <v/>
      </c>
      <c r="F112" s="208" t="str">
        <f ca="1">IF(ISERROR($V112),"",OFFSET('Smelter Look-up'!$E$4,$V112-4,0))</f>
        <v/>
      </c>
      <c r="G112" s="208" t="str">
        <f ca="1">IF(C112=$X$4,IF(ISERROR($V112),"Enter smelter details","RMI"),IF(ISERROR($V112),"",OFFSET('Smelter Look-up'!$F$4,$V112-4,0)))</f>
        <v/>
      </c>
      <c r="H112" s="209" t="str">
        <f ca="1">IF(ISERROR($V112),"",OFFSET('Smelter Look-up'!$G$4,$V112-4,0))</f>
        <v/>
      </c>
      <c r="I112" s="210" t="str">
        <f ca="1">IF(ISERROR($V112),"",OFFSET('Smelter Look-up'!$H$4,$V112-4,0))</f>
        <v/>
      </c>
      <c r="J112" s="210" t="str">
        <f ca="1">IF(ISERROR($V112),"",OFFSET('Smelter Look-up'!$I$4,$V112-4,0))</f>
        <v/>
      </c>
      <c r="K112" s="260"/>
      <c r="L112" s="260"/>
      <c r="M112" s="260"/>
      <c r="N112" s="260"/>
      <c r="O112" s="260"/>
      <c r="P112" s="211"/>
      <c r="Q112" s="261"/>
      <c r="R112" s="208" t="str">
        <f ca="1">IF(ISERROR($V112),"",OFFSET('Smelter Look-up'!$C$4,$V112-4,0)&amp;"")</f>
        <v/>
      </c>
      <c r="S112" s="215" t="str">
        <f t="shared" ca="1" si="15"/>
        <v/>
      </c>
      <c r="T112" s="215" t="str">
        <f ca="1">IF(B112="","",IF(ISERROR(MATCH($J112,SorP!$B$1:$B$6230,0)),"",INDIRECT("'SorP'!$A$"&amp;MATCH($J112,SorP!$B$1:$B$6230,0))))</f>
        <v/>
      </c>
      <c r="U112" s="231"/>
      <c r="V112" s="262" t="e">
        <f>IF(C112="",NA(),IF(OR(C112="Smelter not listed",C112="Smelter not yet identified"),MATCH($B112&amp;$D112,'Smelter Look-up'!$J:$J,0),MATCH($B112&amp;$C112,'Smelter Look-up'!$J:$J,0)))</f>
        <v>#N/A</v>
      </c>
      <c r="W112" s="263"/>
      <c r="X112" s="263">
        <f t="shared" ca="1" si="16"/>
        <v>0</v>
      </c>
      <c r="Y112" s="263"/>
      <c r="Z112" s="263"/>
      <c r="AB112" s="265" t="str">
        <f t="shared" si="17"/>
        <v/>
      </c>
    </row>
    <row r="113" spans="1:28" s="264" customFormat="1" ht="20.25">
      <c r="A113" s="207"/>
      <c r="B113" s="208" t="str">
        <f>IF(LEN(A113)=0,"",INDEX('Smelter Look-up'!$A:$A,MATCH($A113,'Smelter Look-up'!$E:$E,0)))</f>
        <v/>
      </c>
      <c r="C113" s="212" t="str">
        <f>IF(LEN(A113)=0,"",INDEX('Smelter Look-up'!$C:$C,MATCH($A113,'Smelter Look-up'!$E:$E,0)))</f>
        <v/>
      </c>
      <c r="D113" s="270"/>
      <c r="E113" s="208" t="str">
        <f ca="1">IF(ISERROR($V113),"",OFFSET('Smelter Look-up'!$D$4,$V113-4,0)&amp;"")</f>
        <v/>
      </c>
      <c r="F113" s="208" t="str">
        <f ca="1">IF(ISERROR($V113),"",OFFSET('Smelter Look-up'!$E$4,$V113-4,0))</f>
        <v/>
      </c>
      <c r="G113" s="208" t="str">
        <f ca="1">IF(C113=$X$4,IF(ISERROR($V113),"Enter smelter details","RMI"),IF(ISERROR($V113),"",OFFSET('Smelter Look-up'!$F$4,$V113-4,0)))</f>
        <v/>
      </c>
      <c r="H113" s="209" t="str">
        <f ca="1">IF(ISERROR($V113),"",OFFSET('Smelter Look-up'!$G$4,$V113-4,0))</f>
        <v/>
      </c>
      <c r="I113" s="210" t="str">
        <f ca="1">IF(ISERROR($V113),"",OFFSET('Smelter Look-up'!$H$4,$V113-4,0))</f>
        <v/>
      </c>
      <c r="J113" s="210" t="str">
        <f ca="1">IF(ISERROR($V113),"",OFFSET('Smelter Look-up'!$I$4,$V113-4,0))</f>
        <v/>
      </c>
      <c r="K113" s="260"/>
      <c r="L113" s="260"/>
      <c r="M113" s="260"/>
      <c r="N113" s="260"/>
      <c r="O113" s="260"/>
      <c r="P113" s="211"/>
      <c r="Q113" s="261"/>
      <c r="R113" s="208" t="str">
        <f ca="1">IF(ISERROR($V113),"",OFFSET('Smelter Look-up'!$C$4,$V113-4,0)&amp;"")</f>
        <v/>
      </c>
      <c r="S113" s="215" t="str">
        <f t="shared" ca="1" si="15"/>
        <v/>
      </c>
      <c r="T113" s="215" t="str">
        <f ca="1">IF(B113="","",IF(ISERROR(MATCH($J113,SorP!$B$1:$B$6230,0)),"",INDIRECT("'SorP'!$A$"&amp;MATCH($J113,SorP!$B$1:$B$6230,0))))</f>
        <v/>
      </c>
      <c r="U113" s="231"/>
      <c r="V113" s="262" t="e">
        <f>IF(C113="",NA(),IF(OR(C113="Smelter not listed",C113="Smelter not yet identified"),MATCH($B113&amp;$D113,'Smelter Look-up'!$J:$J,0),MATCH($B113&amp;$C113,'Smelter Look-up'!$J:$J,0)))</f>
        <v>#N/A</v>
      </c>
      <c r="W113" s="263"/>
      <c r="X113" s="263">
        <f t="shared" ca="1" si="16"/>
        <v>0</v>
      </c>
      <c r="Y113" s="263"/>
      <c r="Z113" s="263"/>
      <c r="AB113" s="265" t="str">
        <f t="shared" si="17"/>
        <v/>
      </c>
    </row>
    <row r="114" spans="1:28" s="264" customFormat="1" ht="20.25">
      <c r="A114" s="207"/>
      <c r="B114" s="208" t="str">
        <f>IF(LEN(A114)=0,"",INDEX('Smelter Look-up'!$A:$A,MATCH($A114,'Smelter Look-up'!$E:$E,0)))</f>
        <v/>
      </c>
      <c r="C114" s="212" t="str">
        <f>IF(LEN(A114)=0,"",INDEX('Smelter Look-up'!$C:$C,MATCH($A114,'Smelter Look-up'!$E:$E,0)))</f>
        <v/>
      </c>
      <c r="D114" s="270"/>
      <c r="E114" s="208" t="str">
        <f ca="1">IF(ISERROR($V114),"",OFFSET('Smelter Look-up'!$D$4,$V114-4,0)&amp;"")</f>
        <v/>
      </c>
      <c r="F114" s="208" t="str">
        <f ca="1">IF(ISERROR($V114),"",OFFSET('Smelter Look-up'!$E$4,$V114-4,0))</f>
        <v/>
      </c>
      <c r="G114" s="208" t="str">
        <f ca="1">IF(C114=$X$4,IF(ISERROR($V114),"Enter smelter details","RMI"),IF(ISERROR($V114),"",OFFSET('Smelter Look-up'!$F$4,$V114-4,0)))</f>
        <v/>
      </c>
      <c r="H114" s="209" t="str">
        <f ca="1">IF(ISERROR($V114),"",OFFSET('Smelter Look-up'!$G$4,$V114-4,0))</f>
        <v/>
      </c>
      <c r="I114" s="210" t="str">
        <f ca="1">IF(ISERROR($V114),"",OFFSET('Smelter Look-up'!$H$4,$V114-4,0))</f>
        <v/>
      </c>
      <c r="J114" s="210" t="str">
        <f ca="1">IF(ISERROR($V114),"",OFFSET('Smelter Look-up'!$I$4,$V114-4,0))</f>
        <v/>
      </c>
      <c r="K114" s="260"/>
      <c r="L114" s="260"/>
      <c r="M114" s="260"/>
      <c r="N114" s="260"/>
      <c r="O114" s="260"/>
      <c r="P114" s="211"/>
      <c r="Q114" s="261"/>
      <c r="R114" s="208" t="str">
        <f ca="1">IF(ISERROR($V114),"",OFFSET('Smelter Look-up'!$C$4,$V114-4,0)&amp;"")</f>
        <v/>
      </c>
      <c r="S114" s="215" t="str">
        <f t="shared" ca="1" si="15"/>
        <v/>
      </c>
      <c r="T114" s="215" t="str">
        <f ca="1">IF(B114="","",IF(ISERROR(MATCH($J114,SorP!$B$1:$B$6230,0)),"",INDIRECT("'SorP'!$A$"&amp;MATCH($J114,SorP!$B$1:$B$6230,0))))</f>
        <v/>
      </c>
      <c r="U114" s="231"/>
      <c r="V114" s="262" t="e">
        <f>IF(C114="",NA(),IF(OR(C114="Smelter not listed",C114="Smelter not yet identified"),MATCH($B114&amp;$D114,'Smelter Look-up'!$J:$J,0),MATCH($B114&amp;$C114,'Smelter Look-up'!$J:$J,0)))</f>
        <v>#N/A</v>
      </c>
      <c r="W114" s="263"/>
      <c r="X114" s="263">
        <f t="shared" ca="1" si="16"/>
        <v>0</v>
      </c>
      <c r="Y114" s="263"/>
      <c r="Z114" s="263"/>
      <c r="AB114" s="265" t="str">
        <f t="shared" si="17"/>
        <v/>
      </c>
    </row>
    <row r="115" spans="1:28" s="264" customFormat="1" ht="20.25">
      <c r="A115" s="207"/>
      <c r="B115" s="208" t="str">
        <f>IF(LEN(A115)=0,"",INDEX('Smelter Look-up'!$A:$A,MATCH($A115,'Smelter Look-up'!$E:$E,0)))</f>
        <v/>
      </c>
      <c r="C115" s="212" t="str">
        <f>IF(LEN(A115)=0,"",INDEX('Smelter Look-up'!$C:$C,MATCH($A115,'Smelter Look-up'!$E:$E,0)))</f>
        <v/>
      </c>
      <c r="D115" s="270"/>
      <c r="E115" s="208" t="str">
        <f ca="1">IF(ISERROR($V115),"",OFFSET('Smelter Look-up'!$D$4,$V115-4,0)&amp;"")</f>
        <v/>
      </c>
      <c r="F115" s="208" t="str">
        <f ca="1">IF(ISERROR($V115),"",OFFSET('Smelter Look-up'!$E$4,$V115-4,0))</f>
        <v/>
      </c>
      <c r="G115" s="208" t="str">
        <f ca="1">IF(C115=$X$4,IF(ISERROR($V115),"Enter smelter details","RMI"),IF(ISERROR($V115),"",OFFSET('Smelter Look-up'!$F$4,$V115-4,0)))</f>
        <v/>
      </c>
      <c r="H115" s="209" t="str">
        <f ca="1">IF(ISERROR($V115),"",OFFSET('Smelter Look-up'!$G$4,$V115-4,0))</f>
        <v/>
      </c>
      <c r="I115" s="210" t="str">
        <f ca="1">IF(ISERROR($V115),"",OFFSET('Smelter Look-up'!$H$4,$V115-4,0))</f>
        <v/>
      </c>
      <c r="J115" s="210" t="str">
        <f ca="1">IF(ISERROR($V115),"",OFFSET('Smelter Look-up'!$I$4,$V115-4,0))</f>
        <v/>
      </c>
      <c r="K115" s="260"/>
      <c r="L115" s="260"/>
      <c r="M115" s="260"/>
      <c r="N115" s="260"/>
      <c r="O115" s="260"/>
      <c r="P115" s="211"/>
      <c r="Q115" s="261"/>
      <c r="R115" s="208" t="str">
        <f ca="1">IF(ISERROR($V115),"",OFFSET('Smelter Look-up'!$C$4,$V115-4,0)&amp;"")</f>
        <v/>
      </c>
      <c r="S115" s="215" t="str">
        <f t="shared" ca="1" si="15"/>
        <v/>
      </c>
      <c r="T115" s="215" t="str">
        <f ca="1">IF(B115="","",IF(ISERROR(MATCH($J115,SorP!$B$1:$B$6230,0)),"",INDIRECT("'SorP'!$A$"&amp;MATCH($J115,SorP!$B$1:$B$6230,0))))</f>
        <v/>
      </c>
      <c r="U115" s="231"/>
      <c r="V115" s="262" t="e">
        <f>IF(C115="",NA(),IF(OR(C115="Smelter not listed",C115="Smelter not yet identified"),MATCH($B115&amp;$D115,'Smelter Look-up'!$J:$J,0),MATCH($B115&amp;$C115,'Smelter Look-up'!$J:$J,0)))</f>
        <v>#N/A</v>
      </c>
      <c r="W115" s="263"/>
      <c r="X115" s="263">
        <f t="shared" ca="1" si="16"/>
        <v>0</v>
      </c>
      <c r="Y115" s="263"/>
      <c r="Z115" s="263"/>
      <c r="AB115" s="265" t="str">
        <f t="shared" si="17"/>
        <v/>
      </c>
    </row>
    <row r="116" spans="1:28" s="264" customFormat="1" ht="20.25">
      <c r="A116" s="207"/>
      <c r="B116" s="208" t="str">
        <f>IF(LEN(A116)=0,"",INDEX('Smelter Look-up'!$A:$A,MATCH($A116,'Smelter Look-up'!$E:$E,0)))</f>
        <v/>
      </c>
      <c r="C116" s="212" t="str">
        <f>IF(LEN(A116)=0,"",INDEX('Smelter Look-up'!$C:$C,MATCH($A116,'Smelter Look-up'!$E:$E,0)))</f>
        <v/>
      </c>
      <c r="D116" s="270"/>
      <c r="E116" s="208" t="str">
        <f ca="1">IF(ISERROR($V116),"",OFFSET('Smelter Look-up'!$D$4,$V116-4,0)&amp;"")</f>
        <v/>
      </c>
      <c r="F116" s="208" t="str">
        <f ca="1">IF(ISERROR($V116),"",OFFSET('Smelter Look-up'!$E$4,$V116-4,0))</f>
        <v/>
      </c>
      <c r="G116" s="208" t="str">
        <f ca="1">IF(C116=$X$4,IF(ISERROR($V116),"Enter smelter details","RMI"),IF(ISERROR($V116),"",OFFSET('Smelter Look-up'!$F$4,$V116-4,0)))</f>
        <v/>
      </c>
      <c r="H116" s="209" t="str">
        <f ca="1">IF(ISERROR($V116),"",OFFSET('Smelter Look-up'!$G$4,$V116-4,0))</f>
        <v/>
      </c>
      <c r="I116" s="210" t="str">
        <f ca="1">IF(ISERROR($V116),"",OFFSET('Smelter Look-up'!$H$4,$V116-4,0))</f>
        <v/>
      </c>
      <c r="J116" s="210" t="str">
        <f ca="1">IF(ISERROR($V116),"",OFFSET('Smelter Look-up'!$I$4,$V116-4,0))</f>
        <v/>
      </c>
      <c r="K116" s="260"/>
      <c r="L116" s="260"/>
      <c r="M116" s="260"/>
      <c r="N116" s="260"/>
      <c r="O116" s="260"/>
      <c r="P116" s="211"/>
      <c r="Q116" s="261"/>
      <c r="R116" s="208" t="str">
        <f ca="1">IF(ISERROR($V116),"",OFFSET('Smelter Look-up'!$C$4,$V116-4,0)&amp;"")</f>
        <v/>
      </c>
      <c r="S116" s="215" t="str">
        <f t="shared" ca="1" si="15"/>
        <v/>
      </c>
      <c r="T116" s="215" t="str">
        <f ca="1">IF(B116="","",IF(ISERROR(MATCH($J116,SorP!$B$1:$B$6230,0)),"",INDIRECT("'SorP'!$A$"&amp;MATCH($J116,SorP!$B$1:$B$6230,0))))</f>
        <v/>
      </c>
      <c r="U116" s="231"/>
      <c r="V116" s="262" t="e">
        <f>IF(C116="",NA(),IF(OR(C116="Smelter not listed",C116="Smelter not yet identified"),MATCH($B116&amp;$D116,'Smelter Look-up'!$J:$J,0),MATCH($B116&amp;$C116,'Smelter Look-up'!$J:$J,0)))</f>
        <v>#N/A</v>
      </c>
      <c r="W116" s="263"/>
      <c r="X116" s="263">
        <f t="shared" ca="1" si="16"/>
        <v>0</v>
      </c>
      <c r="Y116" s="263"/>
      <c r="Z116" s="263"/>
      <c r="AB116" s="265" t="str">
        <f t="shared" si="17"/>
        <v/>
      </c>
    </row>
    <row r="117" spans="1:28" s="264" customFormat="1" ht="20.25">
      <c r="A117" s="207"/>
      <c r="B117" s="208" t="str">
        <f>IF(LEN(A117)=0,"",INDEX('Smelter Look-up'!$A:$A,MATCH($A117,'Smelter Look-up'!$E:$E,0)))</f>
        <v/>
      </c>
      <c r="C117" s="212" t="str">
        <f>IF(LEN(A117)=0,"",INDEX('Smelter Look-up'!$C:$C,MATCH($A117,'Smelter Look-up'!$E:$E,0)))</f>
        <v/>
      </c>
      <c r="D117" s="270"/>
      <c r="E117" s="208" t="str">
        <f ca="1">IF(ISERROR($V117),"",OFFSET('Smelter Look-up'!$D$4,$V117-4,0)&amp;"")</f>
        <v/>
      </c>
      <c r="F117" s="208" t="str">
        <f ca="1">IF(ISERROR($V117),"",OFFSET('Smelter Look-up'!$E$4,$V117-4,0))</f>
        <v/>
      </c>
      <c r="G117" s="208" t="str">
        <f ca="1">IF(C117=$X$4,IF(ISERROR($V117),"Enter smelter details","RMI"),IF(ISERROR($V117),"",OFFSET('Smelter Look-up'!$F$4,$V117-4,0)))</f>
        <v/>
      </c>
      <c r="H117" s="209" t="str">
        <f ca="1">IF(ISERROR($V117),"",OFFSET('Smelter Look-up'!$G$4,$V117-4,0))</f>
        <v/>
      </c>
      <c r="I117" s="210" t="str">
        <f ca="1">IF(ISERROR($V117),"",OFFSET('Smelter Look-up'!$H$4,$V117-4,0))</f>
        <v/>
      </c>
      <c r="J117" s="210" t="str">
        <f ca="1">IF(ISERROR($V117),"",OFFSET('Smelter Look-up'!$I$4,$V117-4,0))</f>
        <v/>
      </c>
      <c r="K117" s="260"/>
      <c r="L117" s="260"/>
      <c r="M117" s="260"/>
      <c r="N117" s="260"/>
      <c r="O117" s="260"/>
      <c r="P117" s="211"/>
      <c r="Q117" s="261"/>
      <c r="R117" s="208" t="str">
        <f ca="1">IF(ISERROR($V117),"",OFFSET('Smelter Look-up'!$C$4,$V117-4,0)&amp;"")</f>
        <v/>
      </c>
      <c r="S117" s="215" t="str">
        <f t="shared" ca="1" si="15"/>
        <v/>
      </c>
      <c r="T117" s="215" t="str">
        <f ca="1">IF(B117="","",IF(ISERROR(MATCH($J117,SorP!$B$1:$B$6230,0)),"",INDIRECT("'SorP'!$A$"&amp;MATCH($J117,SorP!$B$1:$B$6230,0))))</f>
        <v/>
      </c>
      <c r="U117" s="231"/>
      <c r="V117" s="262" t="e">
        <f>IF(C117="",NA(),IF(OR(C117="Smelter not listed",C117="Smelter not yet identified"),MATCH($B117&amp;$D117,'Smelter Look-up'!$J:$J,0),MATCH($B117&amp;$C117,'Smelter Look-up'!$J:$J,0)))</f>
        <v>#N/A</v>
      </c>
      <c r="W117" s="263"/>
      <c r="X117" s="263">
        <f t="shared" ca="1" si="16"/>
        <v>0</v>
      </c>
      <c r="Y117" s="263"/>
      <c r="Z117" s="263"/>
      <c r="AB117" s="265" t="str">
        <f t="shared" si="17"/>
        <v/>
      </c>
    </row>
    <row r="118" spans="1:28" s="264" customFormat="1" ht="20.25">
      <c r="A118" s="207"/>
      <c r="B118" s="208" t="str">
        <f>IF(LEN(A118)=0,"",INDEX('Smelter Look-up'!$A:$A,MATCH($A118,'Smelter Look-up'!$E:$E,0)))</f>
        <v/>
      </c>
      <c r="C118" s="212" t="str">
        <f>IF(LEN(A118)=0,"",INDEX('Smelter Look-up'!$C:$C,MATCH($A118,'Smelter Look-up'!$E:$E,0)))</f>
        <v/>
      </c>
      <c r="D118" s="270"/>
      <c r="E118" s="208" t="str">
        <f ca="1">IF(ISERROR($V118),"",OFFSET('Smelter Look-up'!$D$4,$V118-4,0)&amp;"")</f>
        <v/>
      </c>
      <c r="F118" s="208" t="str">
        <f ca="1">IF(ISERROR($V118),"",OFFSET('Smelter Look-up'!$E$4,$V118-4,0))</f>
        <v/>
      </c>
      <c r="G118" s="208" t="str">
        <f ca="1">IF(C118=$X$4,IF(ISERROR($V118),"Enter smelter details","RMI"),IF(ISERROR($V118),"",OFFSET('Smelter Look-up'!$F$4,$V118-4,0)))</f>
        <v/>
      </c>
      <c r="H118" s="209" t="str">
        <f ca="1">IF(ISERROR($V118),"",OFFSET('Smelter Look-up'!$G$4,$V118-4,0))</f>
        <v/>
      </c>
      <c r="I118" s="210" t="str">
        <f ca="1">IF(ISERROR($V118),"",OFFSET('Smelter Look-up'!$H$4,$V118-4,0))</f>
        <v/>
      </c>
      <c r="J118" s="210" t="str">
        <f ca="1">IF(ISERROR($V118),"",OFFSET('Smelter Look-up'!$I$4,$V118-4,0))</f>
        <v/>
      </c>
      <c r="K118" s="260"/>
      <c r="L118" s="260"/>
      <c r="M118" s="260"/>
      <c r="N118" s="260"/>
      <c r="O118" s="260"/>
      <c r="P118" s="211"/>
      <c r="Q118" s="261"/>
      <c r="R118" s="208" t="str">
        <f ca="1">IF(ISERROR($V118),"",OFFSET('Smelter Look-up'!$C$4,$V118-4,0)&amp;"")</f>
        <v/>
      </c>
      <c r="S118" s="215" t="str">
        <f t="shared" ca="1" si="15"/>
        <v/>
      </c>
      <c r="T118" s="215" t="str">
        <f ca="1">IF(B118="","",IF(ISERROR(MATCH($J118,SorP!$B$1:$B$6230,0)),"",INDIRECT("'SorP'!$A$"&amp;MATCH($J118,SorP!$B$1:$B$6230,0))))</f>
        <v/>
      </c>
      <c r="U118" s="231"/>
      <c r="V118" s="262" t="e">
        <f>IF(C118="",NA(),IF(OR(C118="Smelter not listed",C118="Smelter not yet identified"),MATCH($B118&amp;$D118,'Smelter Look-up'!$J:$J,0),MATCH($B118&amp;$C118,'Smelter Look-up'!$J:$J,0)))</f>
        <v>#N/A</v>
      </c>
      <c r="W118" s="263"/>
      <c r="X118" s="263">
        <f t="shared" ca="1" si="16"/>
        <v>0</v>
      </c>
      <c r="Y118" s="263"/>
      <c r="Z118" s="263"/>
      <c r="AB118" s="265" t="str">
        <f t="shared" si="17"/>
        <v/>
      </c>
    </row>
    <row r="119" spans="1:28" s="264" customFormat="1" ht="20.25">
      <c r="A119" s="207"/>
      <c r="B119" s="208" t="str">
        <f>IF(LEN(A119)=0,"",INDEX('Smelter Look-up'!$A:$A,MATCH($A119,'Smelter Look-up'!$E:$E,0)))</f>
        <v/>
      </c>
      <c r="C119" s="212" t="str">
        <f>IF(LEN(A119)=0,"",INDEX('Smelter Look-up'!$C:$C,MATCH($A119,'Smelter Look-up'!$E:$E,0)))</f>
        <v/>
      </c>
      <c r="D119" s="270"/>
      <c r="E119" s="208" t="str">
        <f ca="1">IF(ISERROR($V119),"",OFFSET('Smelter Look-up'!$D$4,$V119-4,0)&amp;"")</f>
        <v/>
      </c>
      <c r="F119" s="208" t="str">
        <f ca="1">IF(ISERROR($V119),"",OFFSET('Smelter Look-up'!$E$4,$V119-4,0))</f>
        <v/>
      </c>
      <c r="G119" s="208" t="str">
        <f ca="1">IF(C119=$X$4,IF(ISERROR($V119),"Enter smelter details","RMI"),IF(ISERROR($V119),"",OFFSET('Smelter Look-up'!$F$4,$V119-4,0)))</f>
        <v/>
      </c>
      <c r="H119" s="209" t="str">
        <f ca="1">IF(ISERROR($V119),"",OFFSET('Smelter Look-up'!$G$4,$V119-4,0))</f>
        <v/>
      </c>
      <c r="I119" s="210" t="str">
        <f ca="1">IF(ISERROR($V119),"",OFFSET('Smelter Look-up'!$H$4,$V119-4,0))</f>
        <v/>
      </c>
      <c r="J119" s="210" t="str">
        <f ca="1">IF(ISERROR($V119),"",OFFSET('Smelter Look-up'!$I$4,$V119-4,0))</f>
        <v/>
      </c>
      <c r="K119" s="260"/>
      <c r="L119" s="260"/>
      <c r="M119" s="260"/>
      <c r="N119" s="260"/>
      <c r="O119" s="260"/>
      <c r="P119" s="211"/>
      <c r="Q119" s="261"/>
      <c r="R119" s="208" t="str">
        <f ca="1">IF(ISERROR($V119),"",OFFSET('Smelter Look-up'!$C$4,$V119-4,0)&amp;"")</f>
        <v/>
      </c>
      <c r="S119" s="215" t="str">
        <f t="shared" ca="1" si="15"/>
        <v/>
      </c>
      <c r="T119" s="215" t="str">
        <f ca="1">IF(B119="","",IF(ISERROR(MATCH($J119,SorP!$B$1:$B$6230,0)),"",INDIRECT("'SorP'!$A$"&amp;MATCH($J119,SorP!$B$1:$B$6230,0))))</f>
        <v/>
      </c>
      <c r="U119" s="231"/>
      <c r="V119" s="262" t="e">
        <f>IF(C119="",NA(),IF(OR(C119="Smelter not listed",C119="Smelter not yet identified"),MATCH($B119&amp;$D119,'Smelter Look-up'!$J:$J,0),MATCH($B119&amp;$C119,'Smelter Look-up'!$J:$J,0)))</f>
        <v>#N/A</v>
      </c>
      <c r="W119" s="263"/>
      <c r="X119" s="263">
        <f t="shared" ca="1" si="16"/>
        <v>0</v>
      </c>
      <c r="Y119" s="263"/>
      <c r="Z119" s="263"/>
      <c r="AB119" s="265" t="str">
        <f t="shared" si="17"/>
        <v/>
      </c>
    </row>
    <row r="120" spans="1:28" s="264" customFormat="1" ht="20.25">
      <c r="A120" s="207"/>
      <c r="B120" s="208" t="str">
        <f>IF(LEN(A120)=0,"",INDEX('Smelter Look-up'!$A:$A,MATCH($A120,'Smelter Look-up'!$E:$E,0)))</f>
        <v/>
      </c>
      <c r="C120" s="212" t="str">
        <f>IF(LEN(A120)=0,"",INDEX('Smelter Look-up'!$C:$C,MATCH($A120,'Smelter Look-up'!$E:$E,0)))</f>
        <v/>
      </c>
      <c r="D120" s="270"/>
      <c r="E120" s="208" t="str">
        <f ca="1">IF(ISERROR($V120),"",OFFSET('Smelter Look-up'!$D$4,$V120-4,0)&amp;"")</f>
        <v/>
      </c>
      <c r="F120" s="208" t="str">
        <f ca="1">IF(ISERROR($V120),"",OFFSET('Smelter Look-up'!$E$4,$V120-4,0))</f>
        <v/>
      </c>
      <c r="G120" s="208" t="str">
        <f ca="1">IF(C120=$X$4,IF(ISERROR($V120),"Enter smelter details","RMI"),IF(ISERROR($V120),"",OFFSET('Smelter Look-up'!$F$4,$V120-4,0)))</f>
        <v/>
      </c>
      <c r="H120" s="209" t="str">
        <f ca="1">IF(ISERROR($V120),"",OFFSET('Smelter Look-up'!$G$4,$V120-4,0))</f>
        <v/>
      </c>
      <c r="I120" s="210" t="str">
        <f ca="1">IF(ISERROR($V120),"",OFFSET('Smelter Look-up'!$H$4,$V120-4,0))</f>
        <v/>
      </c>
      <c r="J120" s="210" t="str">
        <f ca="1">IF(ISERROR($V120),"",OFFSET('Smelter Look-up'!$I$4,$V120-4,0))</f>
        <v/>
      </c>
      <c r="K120" s="260"/>
      <c r="L120" s="260"/>
      <c r="M120" s="260"/>
      <c r="N120" s="260"/>
      <c r="O120" s="260"/>
      <c r="P120" s="211"/>
      <c r="Q120" s="261"/>
      <c r="R120" s="208" t="str">
        <f ca="1">IF(ISERROR($V120),"",OFFSET('Smelter Look-up'!$C$4,$V120-4,0)&amp;"")</f>
        <v/>
      </c>
      <c r="S120" s="215" t="str">
        <f t="shared" ca="1" si="15"/>
        <v/>
      </c>
      <c r="T120" s="215" t="str">
        <f ca="1">IF(B120="","",IF(ISERROR(MATCH($J120,SorP!$B$1:$B$6230,0)),"",INDIRECT("'SorP'!$A$"&amp;MATCH($J120,SorP!$B$1:$B$6230,0))))</f>
        <v/>
      </c>
      <c r="U120" s="231"/>
      <c r="V120" s="262" t="e">
        <f>IF(C120="",NA(),IF(OR(C120="Smelter not listed",C120="Smelter not yet identified"),MATCH($B120&amp;$D120,'Smelter Look-up'!$J:$J,0),MATCH($B120&amp;$C120,'Smelter Look-up'!$J:$J,0)))</f>
        <v>#N/A</v>
      </c>
      <c r="W120" s="263"/>
      <c r="X120" s="263">
        <f t="shared" ca="1" si="16"/>
        <v>0</v>
      </c>
      <c r="Y120" s="263"/>
      <c r="Z120" s="263"/>
      <c r="AB120" s="265" t="str">
        <f t="shared" si="17"/>
        <v/>
      </c>
    </row>
    <row r="121" spans="1:28" s="264" customFormat="1" ht="20.25">
      <c r="A121" s="207"/>
      <c r="B121" s="208" t="str">
        <f>IF(LEN(A121)=0,"",INDEX('Smelter Look-up'!$A:$A,MATCH($A121,'Smelter Look-up'!$E:$E,0)))</f>
        <v/>
      </c>
      <c r="C121" s="212" t="str">
        <f>IF(LEN(A121)=0,"",INDEX('Smelter Look-up'!$C:$C,MATCH($A121,'Smelter Look-up'!$E:$E,0)))</f>
        <v/>
      </c>
      <c r="D121" s="270"/>
      <c r="E121" s="208" t="str">
        <f ca="1">IF(ISERROR($V121),"",OFFSET('Smelter Look-up'!$D$4,$V121-4,0)&amp;"")</f>
        <v/>
      </c>
      <c r="F121" s="208" t="str">
        <f ca="1">IF(ISERROR($V121),"",OFFSET('Smelter Look-up'!$E$4,$V121-4,0))</f>
        <v/>
      </c>
      <c r="G121" s="208" t="str">
        <f ca="1">IF(C121=$X$4,IF(ISERROR($V121),"Enter smelter details","RMI"),IF(ISERROR($V121),"",OFFSET('Smelter Look-up'!$F$4,$V121-4,0)))</f>
        <v/>
      </c>
      <c r="H121" s="209" t="str">
        <f ca="1">IF(ISERROR($V121),"",OFFSET('Smelter Look-up'!$G$4,$V121-4,0))</f>
        <v/>
      </c>
      <c r="I121" s="210" t="str">
        <f ca="1">IF(ISERROR($V121),"",OFFSET('Smelter Look-up'!$H$4,$V121-4,0))</f>
        <v/>
      </c>
      <c r="J121" s="210" t="str">
        <f ca="1">IF(ISERROR($V121),"",OFFSET('Smelter Look-up'!$I$4,$V121-4,0))</f>
        <v/>
      </c>
      <c r="K121" s="260"/>
      <c r="L121" s="260"/>
      <c r="M121" s="260"/>
      <c r="N121" s="260"/>
      <c r="O121" s="260"/>
      <c r="P121" s="211"/>
      <c r="Q121" s="261"/>
      <c r="R121" s="208" t="str">
        <f ca="1">IF(ISERROR($V121),"",OFFSET('Smelter Look-up'!$C$4,$V121-4,0)&amp;"")</f>
        <v/>
      </c>
      <c r="S121" s="215" t="str">
        <f t="shared" ca="1" si="15"/>
        <v/>
      </c>
      <c r="T121" s="215" t="str">
        <f ca="1">IF(B121="","",IF(ISERROR(MATCH($J121,SorP!$B$1:$B$6230,0)),"",INDIRECT("'SorP'!$A$"&amp;MATCH($J121,SorP!$B$1:$B$6230,0))))</f>
        <v/>
      </c>
      <c r="U121" s="231"/>
      <c r="V121" s="262" t="e">
        <f>IF(C121="",NA(),IF(OR(C121="Smelter not listed",C121="Smelter not yet identified"),MATCH($B121&amp;$D121,'Smelter Look-up'!$J:$J,0),MATCH($B121&amp;$C121,'Smelter Look-up'!$J:$J,0)))</f>
        <v>#N/A</v>
      </c>
      <c r="W121" s="263"/>
      <c r="X121" s="263">
        <f t="shared" ca="1" si="16"/>
        <v>0</v>
      </c>
      <c r="Y121" s="263"/>
      <c r="Z121" s="263"/>
      <c r="AB121" s="265" t="str">
        <f t="shared" si="17"/>
        <v/>
      </c>
    </row>
    <row r="122" spans="1:28" s="264" customFormat="1" ht="20.25">
      <c r="A122" s="207"/>
      <c r="B122" s="208" t="str">
        <f>IF(LEN(A122)=0,"",INDEX('Smelter Look-up'!$A:$A,MATCH($A122,'Smelter Look-up'!$E:$E,0)))</f>
        <v/>
      </c>
      <c r="C122" s="212" t="str">
        <f>IF(LEN(A122)=0,"",INDEX('Smelter Look-up'!$C:$C,MATCH($A122,'Smelter Look-up'!$E:$E,0)))</f>
        <v/>
      </c>
      <c r="D122" s="270"/>
      <c r="E122" s="208" t="str">
        <f ca="1">IF(ISERROR($V122),"",OFFSET('Smelter Look-up'!$D$4,$V122-4,0)&amp;"")</f>
        <v/>
      </c>
      <c r="F122" s="208" t="str">
        <f ca="1">IF(ISERROR($V122),"",OFFSET('Smelter Look-up'!$E$4,$V122-4,0))</f>
        <v/>
      </c>
      <c r="G122" s="208" t="str">
        <f ca="1">IF(C122=$X$4,IF(ISERROR($V122),"Enter smelter details","RMI"),IF(ISERROR($V122),"",OFFSET('Smelter Look-up'!$F$4,$V122-4,0)))</f>
        <v/>
      </c>
      <c r="H122" s="209" t="str">
        <f ca="1">IF(ISERROR($V122),"",OFFSET('Smelter Look-up'!$G$4,$V122-4,0))</f>
        <v/>
      </c>
      <c r="I122" s="210" t="str">
        <f ca="1">IF(ISERROR($V122),"",OFFSET('Smelter Look-up'!$H$4,$V122-4,0))</f>
        <v/>
      </c>
      <c r="J122" s="210" t="str">
        <f ca="1">IF(ISERROR($V122),"",OFFSET('Smelter Look-up'!$I$4,$V122-4,0))</f>
        <v/>
      </c>
      <c r="K122" s="260"/>
      <c r="L122" s="260"/>
      <c r="M122" s="260"/>
      <c r="N122" s="260"/>
      <c r="O122" s="260"/>
      <c r="P122" s="211"/>
      <c r="Q122" s="261"/>
      <c r="R122" s="208" t="str">
        <f ca="1">IF(ISERROR($V122),"",OFFSET('Smelter Look-up'!$C$4,$V122-4,0)&amp;"")</f>
        <v/>
      </c>
      <c r="S122" s="215" t="str">
        <f t="shared" ca="1" si="15"/>
        <v/>
      </c>
      <c r="T122" s="215" t="str">
        <f ca="1">IF(B122="","",IF(ISERROR(MATCH($J122,SorP!$B$1:$B$6230,0)),"",INDIRECT("'SorP'!$A$"&amp;MATCH($J122,SorP!$B$1:$B$6230,0))))</f>
        <v/>
      </c>
      <c r="U122" s="231"/>
      <c r="V122" s="262" t="e">
        <f>IF(C122="",NA(),IF(OR(C122="Smelter not listed",C122="Smelter not yet identified"),MATCH($B122&amp;$D122,'Smelter Look-up'!$J:$J,0),MATCH($B122&amp;$C122,'Smelter Look-up'!$J:$J,0)))</f>
        <v>#N/A</v>
      </c>
      <c r="W122" s="263"/>
      <c r="X122" s="263">
        <f t="shared" ca="1" si="16"/>
        <v>0</v>
      </c>
      <c r="Y122" s="263"/>
      <c r="Z122" s="263"/>
      <c r="AB122" s="265" t="str">
        <f t="shared" si="17"/>
        <v/>
      </c>
    </row>
    <row r="123" spans="1:28" s="264" customFormat="1" ht="20.25">
      <c r="A123" s="207"/>
      <c r="B123" s="208" t="str">
        <f>IF(LEN(A123)=0,"",INDEX('Smelter Look-up'!$A:$A,MATCH($A123,'Smelter Look-up'!$E:$E,0)))</f>
        <v/>
      </c>
      <c r="C123" s="212" t="str">
        <f>IF(LEN(A123)=0,"",INDEX('Smelter Look-up'!$C:$C,MATCH($A123,'Smelter Look-up'!$E:$E,0)))</f>
        <v/>
      </c>
      <c r="D123" s="270"/>
      <c r="E123" s="208" t="str">
        <f ca="1">IF(ISERROR($V123),"",OFFSET('Smelter Look-up'!$D$4,$V123-4,0)&amp;"")</f>
        <v/>
      </c>
      <c r="F123" s="208" t="str">
        <f ca="1">IF(ISERROR($V123),"",OFFSET('Smelter Look-up'!$E$4,$V123-4,0))</f>
        <v/>
      </c>
      <c r="G123" s="208" t="str">
        <f ca="1">IF(C123=$X$4,IF(ISERROR($V123),"Enter smelter details","RMI"),IF(ISERROR($V123),"",OFFSET('Smelter Look-up'!$F$4,$V123-4,0)))</f>
        <v/>
      </c>
      <c r="H123" s="209" t="str">
        <f ca="1">IF(ISERROR($V123),"",OFFSET('Smelter Look-up'!$G$4,$V123-4,0))</f>
        <v/>
      </c>
      <c r="I123" s="210" t="str">
        <f ca="1">IF(ISERROR($V123),"",OFFSET('Smelter Look-up'!$H$4,$V123-4,0))</f>
        <v/>
      </c>
      <c r="J123" s="210" t="str">
        <f ca="1">IF(ISERROR($V123),"",OFFSET('Smelter Look-up'!$I$4,$V123-4,0))</f>
        <v/>
      </c>
      <c r="K123" s="260"/>
      <c r="L123" s="260"/>
      <c r="M123" s="260"/>
      <c r="N123" s="260"/>
      <c r="O123" s="260"/>
      <c r="P123" s="211"/>
      <c r="Q123" s="261"/>
      <c r="R123" s="208" t="str">
        <f ca="1">IF(ISERROR($V123),"",OFFSET('Smelter Look-up'!$C$4,$V123-4,0)&amp;"")</f>
        <v/>
      </c>
      <c r="S123" s="215" t="str">
        <f t="shared" ca="1" si="15"/>
        <v/>
      </c>
      <c r="T123" s="215" t="str">
        <f ca="1">IF(B123="","",IF(ISERROR(MATCH($J123,SorP!$B$1:$B$6230,0)),"",INDIRECT("'SorP'!$A$"&amp;MATCH($J123,SorP!$B$1:$B$6230,0))))</f>
        <v/>
      </c>
      <c r="U123" s="231"/>
      <c r="V123" s="262" t="e">
        <f>IF(C123="",NA(),IF(OR(C123="Smelter not listed",C123="Smelter not yet identified"),MATCH($B123&amp;$D123,'Smelter Look-up'!$J:$J,0),MATCH($B123&amp;$C123,'Smelter Look-up'!$J:$J,0)))</f>
        <v>#N/A</v>
      </c>
      <c r="W123" s="263"/>
      <c r="X123" s="263">
        <f t="shared" ca="1" si="16"/>
        <v>0</v>
      </c>
      <c r="Y123" s="263"/>
      <c r="Z123" s="263"/>
      <c r="AB123" s="265" t="str">
        <f t="shared" si="17"/>
        <v/>
      </c>
    </row>
    <row r="124" spans="1:28" s="264" customFormat="1" ht="20.25">
      <c r="A124" s="207"/>
      <c r="B124" s="208" t="str">
        <f>IF(LEN(A124)=0,"",INDEX('Smelter Look-up'!$A:$A,MATCH($A124,'Smelter Look-up'!$E:$E,0)))</f>
        <v/>
      </c>
      <c r="C124" s="212" t="str">
        <f>IF(LEN(A124)=0,"",INDEX('Smelter Look-up'!$C:$C,MATCH($A124,'Smelter Look-up'!$E:$E,0)))</f>
        <v/>
      </c>
      <c r="D124" s="270"/>
      <c r="E124" s="208" t="str">
        <f ca="1">IF(ISERROR($V124),"",OFFSET('Smelter Look-up'!$D$4,$V124-4,0)&amp;"")</f>
        <v/>
      </c>
      <c r="F124" s="208" t="str">
        <f ca="1">IF(ISERROR($V124),"",OFFSET('Smelter Look-up'!$E$4,$V124-4,0))</f>
        <v/>
      </c>
      <c r="G124" s="208" t="str">
        <f ca="1">IF(C124=$X$4,IF(ISERROR($V124),"Enter smelter details","RMI"),IF(ISERROR($V124),"",OFFSET('Smelter Look-up'!$F$4,$V124-4,0)))</f>
        <v/>
      </c>
      <c r="H124" s="209" t="str">
        <f ca="1">IF(ISERROR($V124),"",OFFSET('Smelter Look-up'!$G$4,$V124-4,0))</f>
        <v/>
      </c>
      <c r="I124" s="210" t="str">
        <f ca="1">IF(ISERROR($V124),"",OFFSET('Smelter Look-up'!$H$4,$V124-4,0))</f>
        <v/>
      </c>
      <c r="J124" s="210" t="str">
        <f ca="1">IF(ISERROR($V124),"",OFFSET('Smelter Look-up'!$I$4,$V124-4,0))</f>
        <v/>
      </c>
      <c r="K124" s="260"/>
      <c r="L124" s="260"/>
      <c r="M124" s="260"/>
      <c r="N124" s="260"/>
      <c r="O124" s="260"/>
      <c r="P124" s="211"/>
      <c r="Q124" s="261"/>
      <c r="R124" s="208" t="str">
        <f ca="1">IF(ISERROR($V124),"",OFFSET('Smelter Look-up'!$C$4,$V124-4,0)&amp;"")</f>
        <v/>
      </c>
      <c r="S124" s="215" t="str">
        <f t="shared" ca="1" si="15"/>
        <v/>
      </c>
      <c r="T124" s="215" t="str">
        <f ca="1">IF(B124="","",IF(ISERROR(MATCH($J124,SorP!$B$1:$B$6230,0)),"",INDIRECT("'SorP'!$A$"&amp;MATCH($J124,SorP!$B$1:$B$6230,0))))</f>
        <v/>
      </c>
      <c r="U124" s="231"/>
      <c r="V124" s="262" t="e">
        <f>IF(C124="",NA(),IF(OR(C124="Smelter not listed",C124="Smelter not yet identified"),MATCH($B124&amp;$D124,'Smelter Look-up'!$J:$J,0),MATCH($B124&amp;$C124,'Smelter Look-up'!$J:$J,0)))</f>
        <v>#N/A</v>
      </c>
      <c r="W124" s="263"/>
      <c r="X124" s="263">
        <f t="shared" ca="1" si="16"/>
        <v>0</v>
      </c>
      <c r="Y124" s="263"/>
      <c r="Z124" s="263"/>
      <c r="AB124" s="265" t="str">
        <f t="shared" si="17"/>
        <v/>
      </c>
    </row>
    <row r="125" spans="1:28" s="264" customFormat="1" ht="20.25">
      <c r="A125" s="207"/>
      <c r="B125" s="208" t="str">
        <f>IF(LEN(A125)=0,"",INDEX('Smelter Look-up'!$A:$A,MATCH($A125,'Smelter Look-up'!$E:$E,0)))</f>
        <v/>
      </c>
      <c r="C125" s="212" t="str">
        <f>IF(LEN(A125)=0,"",INDEX('Smelter Look-up'!$C:$C,MATCH($A125,'Smelter Look-up'!$E:$E,0)))</f>
        <v/>
      </c>
      <c r="D125" s="270"/>
      <c r="E125" s="208" t="str">
        <f ca="1">IF(ISERROR($V125),"",OFFSET('Smelter Look-up'!$D$4,$V125-4,0)&amp;"")</f>
        <v/>
      </c>
      <c r="F125" s="208" t="str">
        <f ca="1">IF(ISERROR($V125),"",OFFSET('Smelter Look-up'!$E$4,$V125-4,0))</f>
        <v/>
      </c>
      <c r="G125" s="208" t="str">
        <f ca="1">IF(C125=$X$4,IF(ISERROR($V125),"Enter smelter details","RMI"),IF(ISERROR($V125),"",OFFSET('Smelter Look-up'!$F$4,$V125-4,0)))</f>
        <v/>
      </c>
      <c r="H125" s="209" t="str">
        <f ca="1">IF(ISERROR($V125),"",OFFSET('Smelter Look-up'!$G$4,$V125-4,0))</f>
        <v/>
      </c>
      <c r="I125" s="210" t="str">
        <f ca="1">IF(ISERROR($V125),"",OFFSET('Smelter Look-up'!$H$4,$V125-4,0))</f>
        <v/>
      </c>
      <c r="J125" s="210" t="str">
        <f ca="1">IF(ISERROR($V125),"",OFFSET('Smelter Look-up'!$I$4,$V125-4,0))</f>
        <v/>
      </c>
      <c r="K125" s="260"/>
      <c r="L125" s="260"/>
      <c r="M125" s="260"/>
      <c r="N125" s="260"/>
      <c r="O125" s="260"/>
      <c r="P125" s="211"/>
      <c r="Q125" s="261"/>
      <c r="R125" s="208" t="str">
        <f ca="1">IF(ISERROR($V125),"",OFFSET('Smelter Look-up'!$C$4,$V125-4,0)&amp;"")</f>
        <v/>
      </c>
      <c r="S125" s="215" t="str">
        <f t="shared" ca="1" si="15"/>
        <v/>
      </c>
      <c r="T125" s="215" t="str">
        <f ca="1">IF(B125="","",IF(ISERROR(MATCH($J125,SorP!$B$1:$B$6230,0)),"",INDIRECT("'SorP'!$A$"&amp;MATCH($J125,SorP!$B$1:$B$6230,0))))</f>
        <v/>
      </c>
      <c r="U125" s="231"/>
      <c r="V125" s="262" t="e">
        <f>IF(C125="",NA(),IF(OR(C125="Smelter not listed",C125="Smelter not yet identified"),MATCH($B125&amp;$D125,'Smelter Look-up'!$J:$J,0),MATCH($B125&amp;$C125,'Smelter Look-up'!$J:$J,0)))</f>
        <v>#N/A</v>
      </c>
      <c r="W125" s="263"/>
      <c r="X125" s="263">
        <f t="shared" ca="1" si="16"/>
        <v>0</v>
      </c>
      <c r="Y125" s="263"/>
      <c r="Z125" s="263"/>
      <c r="AB125" s="265" t="str">
        <f t="shared" si="17"/>
        <v/>
      </c>
    </row>
    <row r="126" spans="1:28" s="264" customFormat="1" ht="20.25">
      <c r="A126" s="207"/>
      <c r="B126" s="208" t="str">
        <f>IF(LEN(A126)=0,"",INDEX('Smelter Look-up'!$A:$A,MATCH($A126,'Smelter Look-up'!$E:$E,0)))</f>
        <v/>
      </c>
      <c r="C126" s="212" t="str">
        <f>IF(LEN(A126)=0,"",INDEX('Smelter Look-up'!$C:$C,MATCH($A126,'Smelter Look-up'!$E:$E,0)))</f>
        <v/>
      </c>
      <c r="D126" s="270"/>
      <c r="E126" s="208" t="str">
        <f ca="1">IF(ISERROR($V126),"",OFFSET('Smelter Look-up'!$D$4,$V126-4,0)&amp;"")</f>
        <v/>
      </c>
      <c r="F126" s="208" t="str">
        <f ca="1">IF(ISERROR($V126),"",OFFSET('Smelter Look-up'!$E$4,$V126-4,0))</f>
        <v/>
      </c>
      <c r="G126" s="208" t="str">
        <f ca="1">IF(C126=$X$4,IF(ISERROR($V126),"Enter smelter details","RMI"),IF(ISERROR($V126),"",OFFSET('Smelter Look-up'!$F$4,$V126-4,0)))</f>
        <v/>
      </c>
      <c r="H126" s="209" t="str">
        <f ca="1">IF(ISERROR($V126),"",OFFSET('Smelter Look-up'!$G$4,$V126-4,0))</f>
        <v/>
      </c>
      <c r="I126" s="210" t="str">
        <f ca="1">IF(ISERROR($V126),"",OFFSET('Smelter Look-up'!$H$4,$V126-4,0))</f>
        <v/>
      </c>
      <c r="J126" s="210" t="str">
        <f ca="1">IF(ISERROR($V126),"",OFFSET('Smelter Look-up'!$I$4,$V126-4,0))</f>
        <v/>
      </c>
      <c r="K126" s="260"/>
      <c r="L126" s="260"/>
      <c r="M126" s="260"/>
      <c r="N126" s="260"/>
      <c r="O126" s="260"/>
      <c r="P126" s="211"/>
      <c r="Q126" s="261"/>
      <c r="R126" s="208" t="str">
        <f ca="1">IF(ISERROR($V126),"",OFFSET('Smelter Look-up'!$C$4,$V126-4,0)&amp;"")</f>
        <v/>
      </c>
      <c r="S126" s="215" t="str">
        <f t="shared" ca="1" si="15"/>
        <v/>
      </c>
      <c r="T126" s="215" t="str">
        <f ca="1">IF(B126="","",IF(ISERROR(MATCH($J126,SorP!$B$1:$B$6230,0)),"",INDIRECT("'SorP'!$A$"&amp;MATCH($J126,SorP!$B$1:$B$6230,0))))</f>
        <v/>
      </c>
      <c r="U126" s="231"/>
      <c r="V126" s="262" t="e">
        <f>IF(C126="",NA(),IF(OR(C126="Smelter not listed",C126="Smelter not yet identified"),MATCH($B126&amp;$D126,'Smelter Look-up'!$J:$J,0),MATCH($B126&amp;$C126,'Smelter Look-up'!$J:$J,0)))</f>
        <v>#N/A</v>
      </c>
      <c r="W126" s="263"/>
      <c r="X126" s="263">
        <f t="shared" ca="1" si="16"/>
        <v>0</v>
      </c>
      <c r="Y126" s="263"/>
      <c r="Z126" s="263"/>
      <c r="AB126" s="265" t="str">
        <f t="shared" si="17"/>
        <v/>
      </c>
    </row>
    <row r="127" spans="1:28" s="264" customFormat="1" ht="20.25">
      <c r="A127" s="207"/>
      <c r="B127" s="208" t="str">
        <f>IF(LEN(A127)=0,"",INDEX('Smelter Look-up'!$A:$A,MATCH($A127,'Smelter Look-up'!$E:$E,0)))</f>
        <v/>
      </c>
      <c r="C127" s="212" t="str">
        <f>IF(LEN(A127)=0,"",INDEX('Smelter Look-up'!$C:$C,MATCH($A127,'Smelter Look-up'!$E:$E,0)))</f>
        <v/>
      </c>
      <c r="D127" s="270"/>
      <c r="E127" s="208" t="str">
        <f ca="1">IF(ISERROR($V127),"",OFFSET('Smelter Look-up'!$D$4,$V127-4,0)&amp;"")</f>
        <v/>
      </c>
      <c r="F127" s="208" t="str">
        <f ca="1">IF(ISERROR($V127),"",OFFSET('Smelter Look-up'!$E$4,$V127-4,0))</f>
        <v/>
      </c>
      <c r="G127" s="208" t="str">
        <f ca="1">IF(C127=$X$4,IF(ISERROR($V127),"Enter smelter details","RMI"),IF(ISERROR($V127),"",OFFSET('Smelter Look-up'!$F$4,$V127-4,0)))</f>
        <v/>
      </c>
      <c r="H127" s="209" t="str">
        <f ca="1">IF(ISERROR($V127),"",OFFSET('Smelter Look-up'!$G$4,$V127-4,0))</f>
        <v/>
      </c>
      <c r="I127" s="210" t="str">
        <f ca="1">IF(ISERROR($V127),"",OFFSET('Smelter Look-up'!$H$4,$V127-4,0))</f>
        <v/>
      </c>
      <c r="J127" s="210" t="str">
        <f ca="1">IF(ISERROR($V127),"",OFFSET('Smelter Look-up'!$I$4,$V127-4,0))</f>
        <v/>
      </c>
      <c r="K127" s="260"/>
      <c r="L127" s="260"/>
      <c r="M127" s="260"/>
      <c r="N127" s="260"/>
      <c r="O127" s="260"/>
      <c r="P127" s="211"/>
      <c r="Q127" s="261"/>
      <c r="R127" s="208" t="str">
        <f ca="1">IF(ISERROR($V127),"",OFFSET('Smelter Look-up'!$C$4,$V127-4,0)&amp;"")</f>
        <v/>
      </c>
      <c r="S127" s="215" t="str">
        <f t="shared" ca="1" si="15"/>
        <v/>
      </c>
      <c r="T127" s="215" t="str">
        <f ca="1">IF(B127="","",IF(ISERROR(MATCH($J127,SorP!$B$1:$B$6230,0)),"",INDIRECT("'SorP'!$A$"&amp;MATCH($J127,SorP!$B$1:$B$6230,0))))</f>
        <v/>
      </c>
      <c r="U127" s="231"/>
      <c r="V127" s="262" t="e">
        <f>IF(C127="",NA(),IF(OR(C127="Smelter not listed",C127="Smelter not yet identified"),MATCH($B127&amp;$D127,'Smelter Look-up'!$J:$J,0),MATCH($B127&amp;$C127,'Smelter Look-up'!$J:$J,0)))</f>
        <v>#N/A</v>
      </c>
      <c r="W127" s="263"/>
      <c r="X127" s="263">
        <f t="shared" ca="1" si="16"/>
        <v>0</v>
      </c>
      <c r="Y127" s="263"/>
      <c r="Z127" s="263"/>
      <c r="AB127" s="265" t="str">
        <f t="shared" si="17"/>
        <v/>
      </c>
    </row>
    <row r="128" spans="1:28" s="264" customFormat="1" ht="20.25">
      <c r="A128" s="207"/>
      <c r="B128" s="208" t="str">
        <f>IF(LEN(A128)=0,"",INDEX('Smelter Look-up'!$A:$A,MATCH($A128,'Smelter Look-up'!$E:$E,0)))</f>
        <v/>
      </c>
      <c r="C128" s="212" t="str">
        <f>IF(LEN(A128)=0,"",INDEX('Smelter Look-up'!$C:$C,MATCH($A128,'Smelter Look-up'!$E:$E,0)))</f>
        <v/>
      </c>
      <c r="D128" s="270"/>
      <c r="E128" s="208" t="str">
        <f ca="1">IF(ISERROR($V128),"",OFFSET('Smelter Look-up'!$D$4,$V128-4,0)&amp;"")</f>
        <v/>
      </c>
      <c r="F128" s="208" t="str">
        <f ca="1">IF(ISERROR($V128),"",OFFSET('Smelter Look-up'!$E$4,$V128-4,0))</f>
        <v/>
      </c>
      <c r="G128" s="208" t="str">
        <f ca="1">IF(C128=$X$4,IF(ISERROR($V128),"Enter smelter details","RMI"),IF(ISERROR($V128),"",OFFSET('Smelter Look-up'!$F$4,$V128-4,0)))</f>
        <v/>
      </c>
      <c r="H128" s="209" t="str">
        <f ca="1">IF(ISERROR($V128),"",OFFSET('Smelter Look-up'!$G$4,$V128-4,0))</f>
        <v/>
      </c>
      <c r="I128" s="210" t="str">
        <f ca="1">IF(ISERROR($V128),"",OFFSET('Smelter Look-up'!$H$4,$V128-4,0))</f>
        <v/>
      </c>
      <c r="J128" s="210" t="str">
        <f ca="1">IF(ISERROR($V128),"",OFFSET('Smelter Look-up'!$I$4,$V128-4,0))</f>
        <v/>
      </c>
      <c r="K128" s="260"/>
      <c r="L128" s="260"/>
      <c r="M128" s="260"/>
      <c r="N128" s="260"/>
      <c r="O128" s="260"/>
      <c r="P128" s="211"/>
      <c r="Q128" s="261"/>
      <c r="R128" s="208" t="str">
        <f ca="1">IF(ISERROR($V128),"",OFFSET('Smelter Look-up'!$C$4,$V128-4,0)&amp;"")</f>
        <v/>
      </c>
      <c r="S128" s="215" t="str">
        <f t="shared" ca="1" si="15"/>
        <v/>
      </c>
      <c r="T128" s="215" t="str">
        <f ca="1">IF(B128="","",IF(ISERROR(MATCH($J128,SorP!$B$1:$B$6230,0)),"",INDIRECT("'SorP'!$A$"&amp;MATCH($J128,SorP!$B$1:$B$6230,0))))</f>
        <v/>
      </c>
      <c r="U128" s="231"/>
      <c r="V128" s="262" t="e">
        <f>IF(C128="",NA(),IF(OR(C128="Smelter not listed",C128="Smelter not yet identified"),MATCH($B128&amp;$D128,'Smelter Look-up'!$J:$J,0),MATCH($B128&amp;$C128,'Smelter Look-up'!$J:$J,0)))</f>
        <v>#N/A</v>
      </c>
      <c r="W128" s="263"/>
      <c r="X128" s="263">
        <f t="shared" ca="1" si="16"/>
        <v>0</v>
      </c>
      <c r="Y128" s="263"/>
      <c r="Z128" s="263"/>
      <c r="AB128" s="265" t="str">
        <f t="shared" si="17"/>
        <v/>
      </c>
    </row>
    <row r="129" spans="1:28" s="264" customFormat="1" ht="20.25">
      <c r="A129" s="207"/>
      <c r="B129" s="208" t="str">
        <f>IF(LEN(A129)=0,"",INDEX('Smelter Look-up'!$A:$A,MATCH($A129,'Smelter Look-up'!$E:$E,0)))</f>
        <v/>
      </c>
      <c r="C129" s="212" t="str">
        <f>IF(LEN(A129)=0,"",INDEX('Smelter Look-up'!$C:$C,MATCH($A129,'Smelter Look-up'!$E:$E,0)))</f>
        <v/>
      </c>
      <c r="D129" s="270"/>
      <c r="E129" s="208" t="str">
        <f ca="1">IF(ISERROR($V129),"",OFFSET('Smelter Look-up'!$D$4,$V129-4,0)&amp;"")</f>
        <v/>
      </c>
      <c r="F129" s="208" t="str">
        <f ca="1">IF(ISERROR($V129),"",OFFSET('Smelter Look-up'!$E$4,$V129-4,0))</f>
        <v/>
      </c>
      <c r="G129" s="208" t="str">
        <f ca="1">IF(C129=$X$4,IF(ISERROR($V129),"Enter smelter details","RMI"),IF(ISERROR($V129),"",OFFSET('Smelter Look-up'!$F$4,$V129-4,0)))</f>
        <v/>
      </c>
      <c r="H129" s="209" t="str">
        <f ca="1">IF(ISERROR($V129),"",OFFSET('Smelter Look-up'!$G$4,$V129-4,0))</f>
        <v/>
      </c>
      <c r="I129" s="210" t="str">
        <f ca="1">IF(ISERROR($V129),"",OFFSET('Smelter Look-up'!$H$4,$V129-4,0))</f>
        <v/>
      </c>
      <c r="J129" s="210" t="str">
        <f ca="1">IF(ISERROR($V129),"",OFFSET('Smelter Look-up'!$I$4,$V129-4,0))</f>
        <v/>
      </c>
      <c r="K129" s="260"/>
      <c r="L129" s="260"/>
      <c r="M129" s="260"/>
      <c r="N129" s="260"/>
      <c r="O129" s="260"/>
      <c r="P129" s="211"/>
      <c r="Q129" s="261"/>
      <c r="R129" s="208" t="str">
        <f ca="1">IF(ISERROR($V129),"",OFFSET('Smelter Look-up'!$C$4,$V129-4,0)&amp;"")</f>
        <v/>
      </c>
      <c r="S129" s="215" t="str">
        <f t="shared" ca="1" si="15"/>
        <v/>
      </c>
      <c r="T129" s="215" t="str">
        <f ca="1">IF(B129="","",IF(ISERROR(MATCH($J129,SorP!$B$1:$B$6230,0)),"",INDIRECT("'SorP'!$A$"&amp;MATCH($J129,SorP!$B$1:$B$6230,0))))</f>
        <v/>
      </c>
      <c r="U129" s="231"/>
      <c r="V129" s="262" t="e">
        <f>IF(C129="",NA(),IF(OR(C129="Smelter not listed",C129="Smelter not yet identified"),MATCH($B129&amp;$D129,'Smelter Look-up'!$J:$J,0),MATCH($B129&amp;$C129,'Smelter Look-up'!$J:$J,0)))</f>
        <v>#N/A</v>
      </c>
      <c r="W129" s="263"/>
      <c r="X129" s="263">
        <f t="shared" ca="1" si="16"/>
        <v>0</v>
      </c>
      <c r="Y129" s="263"/>
      <c r="Z129" s="263"/>
      <c r="AB129" s="265" t="str">
        <f t="shared" si="17"/>
        <v/>
      </c>
    </row>
    <row r="130" spans="1:28" s="264" customFormat="1" ht="20.25">
      <c r="A130" s="207"/>
      <c r="B130" s="208" t="str">
        <f>IF(LEN(A130)=0,"",INDEX('Smelter Look-up'!$A:$A,MATCH($A130,'Smelter Look-up'!$E:$E,0)))</f>
        <v/>
      </c>
      <c r="C130" s="212" t="str">
        <f>IF(LEN(A130)=0,"",INDEX('Smelter Look-up'!$C:$C,MATCH($A130,'Smelter Look-up'!$E:$E,0)))</f>
        <v/>
      </c>
      <c r="D130" s="270"/>
      <c r="E130" s="208" t="str">
        <f ca="1">IF(ISERROR($V130),"",OFFSET('Smelter Look-up'!$D$4,$V130-4,0)&amp;"")</f>
        <v/>
      </c>
      <c r="F130" s="208" t="str">
        <f ca="1">IF(ISERROR($V130),"",OFFSET('Smelter Look-up'!$E$4,$V130-4,0))</f>
        <v/>
      </c>
      <c r="G130" s="208" t="str">
        <f ca="1">IF(C130=$X$4,IF(ISERROR($V130),"Enter smelter details","RMI"),IF(ISERROR($V130),"",OFFSET('Smelter Look-up'!$F$4,$V130-4,0)))</f>
        <v/>
      </c>
      <c r="H130" s="209" t="str">
        <f ca="1">IF(ISERROR($V130),"",OFFSET('Smelter Look-up'!$G$4,$V130-4,0))</f>
        <v/>
      </c>
      <c r="I130" s="210" t="str">
        <f ca="1">IF(ISERROR($V130),"",OFFSET('Smelter Look-up'!$H$4,$V130-4,0))</f>
        <v/>
      </c>
      <c r="J130" s="210" t="str">
        <f ca="1">IF(ISERROR($V130),"",OFFSET('Smelter Look-up'!$I$4,$V130-4,0))</f>
        <v/>
      </c>
      <c r="K130" s="260"/>
      <c r="L130" s="260"/>
      <c r="M130" s="260"/>
      <c r="N130" s="260"/>
      <c r="O130" s="260"/>
      <c r="P130" s="211"/>
      <c r="Q130" s="261"/>
      <c r="R130" s="208" t="str">
        <f ca="1">IF(ISERROR($V130),"",OFFSET('Smelter Look-up'!$C$4,$V130-4,0)&amp;"")</f>
        <v/>
      </c>
      <c r="S130" s="215" t="str">
        <f t="shared" ca="1" si="15"/>
        <v/>
      </c>
      <c r="T130" s="215" t="str">
        <f ca="1">IF(B130="","",IF(ISERROR(MATCH($J130,SorP!$B$1:$B$6230,0)),"",INDIRECT("'SorP'!$A$"&amp;MATCH($J130,SorP!$B$1:$B$6230,0))))</f>
        <v/>
      </c>
      <c r="U130" s="231"/>
      <c r="V130" s="262" t="e">
        <f>IF(C130="",NA(),IF(OR(C130="Smelter not listed",C130="Smelter not yet identified"),MATCH($B130&amp;$D130,'Smelter Look-up'!$J:$J,0),MATCH($B130&amp;$C130,'Smelter Look-up'!$J:$J,0)))</f>
        <v>#N/A</v>
      </c>
      <c r="W130" s="263"/>
      <c r="X130" s="263">
        <f t="shared" ca="1" si="16"/>
        <v>0</v>
      </c>
      <c r="Y130" s="263"/>
      <c r="Z130" s="263"/>
      <c r="AB130" s="265" t="str">
        <f t="shared" si="17"/>
        <v/>
      </c>
    </row>
    <row r="131" spans="1:28" s="264" customFormat="1" ht="20.25">
      <c r="A131" s="207"/>
      <c r="B131" s="208" t="str">
        <f>IF(LEN(A131)=0,"",INDEX('Smelter Look-up'!$A:$A,MATCH($A131,'Smelter Look-up'!$E:$E,0)))</f>
        <v/>
      </c>
      <c r="C131" s="212" t="str">
        <f>IF(LEN(A131)=0,"",INDEX('Smelter Look-up'!$C:$C,MATCH($A131,'Smelter Look-up'!$E:$E,0)))</f>
        <v/>
      </c>
      <c r="D131" s="270"/>
      <c r="E131" s="208" t="str">
        <f ca="1">IF(ISERROR($V131),"",OFFSET('Smelter Look-up'!$D$4,$V131-4,0)&amp;"")</f>
        <v/>
      </c>
      <c r="F131" s="208" t="str">
        <f ca="1">IF(ISERROR($V131),"",OFFSET('Smelter Look-up'!$E$4,$V131-4,0))</f>
        <v/>
      </c>
      <c r="G131" s="208" t="str">
        <f ca="1">IF(C131=$X$4,IF(ISERROR($V131),"Enter smelter details","RMI"),IF(ISERROR($V131),"",OFFSET('Smelter Look-up'!$F$4,$V131-4,0)))</f>
        <v/>
      </c>
      <c r="H131" s="209" t="str">
        <f ca="1">IF(ISERROR($V131),"",OFFSET('Smelter Look-up'!$G$4,$V131-4,0))</f>
        <v/>
      </c>
      <c r="I131" s="210" t="str">
        <f ca="1">IF(ISERROR($V131),"",OFFSET('Smelter Look-up'!$H$4,$V131-4,0))</f>
        <v/>
      </c>
      <c r="J131" s="210" t="str">
        <f ca="1">IF(ISERROR($V131),"",OFFSET('Smelter Look-up'!$I$4,$V131-4,0))</f>
        <v/>
      </c>
      <c r="K131" s="260"/>
      <c r="L131" s="260"/>
      <c r="M131" s="260"/>
      <c r="N131" s="260"/>
      <c r="O131" s="260"/>
      <c r="P131" s="211"/>
      <c r="Q131" s="261"/>
      <c r="R131" s="208" t="str">
        <f ca="1">IF(ISERROR($V131),"",OFFSET('Smelter Look-up'!$C$4,$V131-4,0)&amp;"")</f>
        <v/>
      </c>
      <c r="S131" s="215" t="str">
        <f t="shared" ca="1" si="15"/>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ca="1" si="16"/>
        <v>0</v>
      </c>
      <c r="Y131" s="263"/>
      <c r="Z131" s="263"/>
      <c r="AB131" s="265" t="str">
        <f t="shared" si="17"/>
        <v/>
      </c>
    </row>
    <row r="132" spans="1:28" s="264" customFormat="1" ht="20.25">
      <c r="A132" s="207"/>
      <c r="B132" s="208" t="str">
        <f>IF(LEN(A132)=0,"",INDEX('Smelter Look-up'!$A:$A,MATCH($A132,'Smelter Look-up'!$E:$E,0)))</f>
        <v/>
      </c>
      <c r="C132" s="212" t="str">
        <f>IF(LEN(A132)=0,"",INDEX('Smelter Look-up'!$C:$C,MATCH($A132,'Smelter Look-up'!$E:$E,0)))</f>
        <v/>
      </c>
      <c r="D132" s="270"/>
      <c r="E132" s="208" t="str">
        <f ca="1">IF(ISERROR($V132),"",OFFSET('Smelter Look-up'!$D$4,$V132-4,0)&amp;"")</f>
        <v/>
      </c>
      <c r="F132" s="208" t="str">
        <f ca="1">IF(ISERROR($V132),"",OFFSET('Smelter Look-up'!$E$4,$V132-4,0))</f>
        <v/>
      </c>
      <c r="G132" s="208" t="str">
        <f ca="1">IF(C132=$X$4,IF(ISERROR($V132),"Enter smelter details","RMI"),IF(ISERROR($V132),"",OFFSET('Smelter Look-up'!$F$4,$V132-4,0)))</f>
        <v/>
      </c>
      <c r="H132" s="209" t="str">
        <f ca="1">IF(ISERROR($V132),"",OFFSET('Smelter Look-up'!$G$4,$V132-4,0))</f>
        <v/>
      </c>
      <c r="I132" s="210" t="str">
        <f ca="1">IF(ISERROR($V132),"",OFFSET('Smelter Look-up'!$H$4,$V132-4,0))</f>
        <v/>
      </c>
      <c r="J132" s="210" t="str">
        <f ca="1">IF(ISERROR($V132),"",OFFSET('Smelter Look-up'!$I$4,$V132-4,0))</f>
        <v/>
      </c>
      <c r="K132" s="260"/>
      <c r="L132" s="260"/>
      <c r="M132" s="260"/>
      <c r="N132" s="260"/>
      <c r="O132" s="260"/>
      <c r="P132" s="211"/>
      <c r="Q132" s="261"/>
      <c r="R132" s="208" t="str">
        <f ca="1">IF(ISERROR($V132),"",OFFSET('Smelter Look-up'!$C$4,$V132-4,0)&amp;"")</f>
        <v/>
      </c>
      <c r="S132" s="215" t="str">
        <f t="shared" ca="1" si="15"/>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ca="1" si="16"/>
        <v>0</v>
      </c>
      <c r="Y132" s="263"/>
      <c r="Z132" s="263"/>
      <c r="AB132" s="265" t="str">
        <f t="shared" si="17"/>
        <v/>
      </c>
    </row>
    <row r="133" spans="1:28" s="264" customFormat="1" ht="20.25">
      <c r="A133" s="207"/>
      <c r="B133" s="208" t="str">
        <f>IF(LEN(A133)=0,"",INDEX('Smelter Look-up'!$A:$A,MATCH($A133,'Smelter Look-up'!$E:$E,0)))</f>
        <v/>
      </c>
      <c r="C133" s="212" t="str">
        <f>IF(LEN(A133)=0,"",INDEX('Smelter Look-up'!$C:$C,MATCH($A133,'Smelter Look-up'!$E:$E,0)))</f>
        <v/>
      </c>
      <c r="D133" s="270"/>
      <c r="E133" s="208" t="str">
        <f ca="1">IF(ISERROR($V133),"",OFFSET('Smelter Look-up'!$D$4,$V133-4,0)&amp;"")</f>
        <v/>
      </c>
      <c r="F133" s="208" t="str">
        <f ca="1">IF(ISERROR($V133),"",OFFSET('Smelter Look-up'!$E$4,$V133-4,0))</f>
        <v/>
      </c>
      <c r="G133" s="208" t="str">
        <f ca="1">IF(C133=$X$4,IF(ISERROR($V133),"Enter smelter details","RMI"),IF(ISERROR($V133),"",OFFSET('Smelter Look-up'!$F$4,$V133-4,0)))</f>
        <v/>
      </c>
      <c r="H133" s="209" t="str">
        <f ca="1">IF(ISERROR($V133),"",OFFSET('Smelter Look-up'!$G$4,$V133-4,0))</f>
        <v/>
      </c>
      <c r="I133" s="210" t="str">
        <f ca="1">IF(ISERROR($V133),"",OFFSET('Smelter Look-up'!$H$4,$V133-4,0))</f>
        <v/>
      </c>
      <c r="J133" s="210" t="str">
        <f ca="1">IF(ISERROR($V133),"",OFFSET('Smelter Look-up'!$I$4,$V133-4,0))</f>
        <v/>
      </c>
      <c r="K133" s="260"/>
      <c r="L133" s="260"/>
      <c r="M133" s="260"/>
      <c r="N133" s="260"/>
      <c r="O133" s="260"/>
      <c r="P133" s="211"/>
      <c r="Q133" s="261"/>
      <c r="R133" s="208" t="str">
        <f ca="1">IF(ISERROR($V133),"",OFFSET('Smelter Look-up'!$C$4,$V133-4,0)&amp;"")</f>
        <v/>
      </c>
      <c r="S133" s="215" t="str">
        <f t="shared" ref="S133" ca="1" si="18">IF(B133="","",IF(ISERROR(MATCH($E133,CL,0)),"Unknown",INDIRECT("'C'!$A$"&amp;MATCH($E133,CL,0)+1)))</f>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t="shared" ref="X133" ca="1" si="19">IF(AND(C133="Smelter not listed",OR(LEN(D133)=0,LEN(E133)=0)),1,0)</f>
        <v>0</v>
      </c>
      <c r="Y133" s="263"/>
      <c r="Z133" s="263"/>
      <c r="AB133" s="265" t="str">
        <f t="shared" ref="AB133" si="20">B133&amp;C133</f>
        <v/>
      </c>
    </row>
    <row r="134" spans="1:28" s="264" customFormat="1" ht="20.25">
      <c r="A134" s="207"/>
      <c r="B134" s="208" t="str">
        <f>IF(LEN(A134)=0,"",INDEX('Smelter Look-up'!$A:$A,MATCH($A134,'Smelter Look-up'!$E:$E,0)))</f>
        <v/>
      </c>
      <c r="C134" s="212" t="str">
        <f>IF(LEN(A134)=0,"",INDEX('Smelter Look-up'!$C:$C,MATCH($A134,'Smelter Look-up'!$E:$E,0)))</f>
        <v/>
      </c>
      <c r="D134" s="270"/>
      <c r="E134" s="208" t="str">
        <f ca="1">IF(ISERROR($V134),"",OFFSET('Smelter Look-up'!$D$4,$V134-4,0)&amp;"")</f>
        <v/>
      </c>
      <c r="F134" s="208" t="str">
        <f ca="1">IF(ISERROR($V134),"",OFFSET('Smelter Look-up'!$E$4,$V134-4,0))</f>
        <v/>
      </c>
      <c r="G134" s="208" t="str">
        <f ca="1">IF(C134=$X$4,IF(ISERROR($V134),"Enter smelter details","RMI"),IF(ISERROR($V134),"",OFFSET('Smelter Look-up'!$F$4,$V134-4,0)))</f>
        <v/>
      </c>
      <c r="H134" s="209" t="str">
        <f ca="1">IF(ISERROR($V134),"",OFFSET('Smelter Look-up'!$G$4,$V134-4,0))</f>
        <v/>
      </c>
      <c r="I134" s="210" t="str">
        <f ca="1">IF(ISERROR($V134),"",OFFSET('Smelter Look-up'!$H$4,$V134-4,0))</f>
        <v/>
      </c>
      <c r="J134" s="210" t="str">
        <f ca="1">IF(ISERROR($V134),"",OFFSET('Smelter Look-up'!$I$4,$V134-4,0))</f>
        <v/>
      </c>
      <c r="K134" s="260"/>
      <c r="L134" s="260"/>
      <c r="M134" s="260"/>
      <c r="N134" s="260"/>
      <c r="O134" s="260"/>
      <c r="P134" s="211"/>
      <c r="Q134" s="261"/>
      <c r="R134" s="208" t="str">
        <f ca="1">IF(ISERROR($V134),"",OFFSET('Smelter Look-up'!$C$4,$V134-4,0)&amp;"")</f>
        <v/>
      </c>
      <c r="S134" s="215" t="str">
        <f t="shared" ref="S134:S165" ca="1" si="21">IF(B134="","",IF(ISERROR(MATCH($E134,CL,0)),"Unknown",INDIRECT("'C'!$A$"&amp;MATCH($E134,CL,0)+1)))</f>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ref="X134:X165" ca="1" si="22">IF(AND(C134="Smelter not listed",OR(LEN(D134)=0,LEN(E134)=0)),1,0)</f>
        <v>0</v>
      </c>
      <c r="Y134" s="263"/>
      <c r="Z134" s="263"/>
      <c r="AB134" s="265" t="str">
        <f t="shared" ref="AB134:AB165" si="23">B134&amp;C134</f>
        <v/>
      </c>
    </row>
    <row r="135" spans="1:28" s="264" customFormat="1" ht="20.25">
      <c r="A135" s="207"/>
      <c r="B135" s="208" t="str">
        <f>IF(LEN(A135)=0,"",INDEX('Smelter Look-up'!$A:$A,MATCH($A135,'Smelter Look-up'!$E:$E,0)))</f>
        <v/>
      </c>
      <c r="C135" s="212" t="str">
        <f>IF(LEN(A135)=0,"",INDEX('Smelter Look-up'!$C:$C,MATCH($A135,'Smelter Look-up'!$E:$E,0)))</f>
        <v/>
      </c>
      <c r="D135" s="270"/>
      <c r="E135" s="208" t="str">
        <f ca="1">IF(ISERROR($V135),"",OFFSET('Smelter Look-up'!$D$4,$V135-4,0)&amp;"")</f>
        <v/>
      </c>
      <c r="F135" s="208" t="str">
        <f ca="1">IF(ISERROR($V135),"",OFFSET('Smelter Look-up'!$E$4,$V135-4,0))</f>
        <v/>
      </c>
      <c r="G135" s="208" t="str">
        <f ca="1">IF(C135=$X$4,IF(ISERROR($V135),"Enter smelter details","RMI"),IF(ISERROR($V135),"",OFFSET('Smelter Look-up'!$F$4,$V135-4,0)))</f>
        <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21"/>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ca="1" si="22"/>
        <v>0</v>
      </c>
      <c r="Y135" s="263"/>
      <c r="Z135" s="263"/>
      <c r="AB135" s="265" t="str">
        <f t="shared" si="23"/>
        <v/>
      </c>
    </row>
    <row r="136" spans="1:28" s="264" customFormat="1" ht="20.25">
      <c r="A136" s="207"/>
      <c r="B136" s="208" t="str">
        <f>IF(LEN(A136)=0,"",INDEX('Smelter Look-up'!$A:$A,MATCH($A136,'Smelter Look-up'!$E:$E,0)))</f>
        <v/>
      </c>
      <c r="C136" s="212" t="str">
        <f>IF(LEN(A136)=0,"",INDEX('Smelter Look-up'!$C:$C,MATCH($A136,'Smelter Look-up'!$E:$E,0)))</f>
        <v/>
      </c>
      <c r="D136" s="270"/>
      <c r="E136" s="208" t="str">
        <f ca="1">IF(ISERROR($V136),"",OFFSET('Smelter Look-up'!$D$4,$V136-4,0)&amp;"")</f>
        <v/>
      </c>
      <c r="F136" s="208" t="str">
        <f ca="1">IF(ISERROR($V136),"",OFFSET('Smelter Look-up'!$E$4,$V136-4,0))</f>
        <v/>
      </c>
      <c r="G136" s="208" t="str">
        <f ca="1">IF(C136=$X$4,IF(ISERROR($V136),"Enter smelter details","RMI"),IF(ISERROR($V136),"",OFFSET('Smelter Look-up'!$F$4,$V136-4,0)))</f>
        <v/>
      </c>
      <c r="H136" s="209" t="str">
        <f ca="1">IF(ISERROR($V136),"",OFFSET('Smelter Look-up'!$G$4,$V136-4,0))</f>
        <v/>
      </c>
      <c r="I136" s="210" t="str">
        <f ca="1">IF(ISERROR($V136),"",OFFSET('Smelter Look-up'!$H$4,$V136-4,0))</f>
        <v/>
      </c>
      <c r="J136" s="210" t="str">
        <f ca="1">IF(ISERROR($V136),"",OFFSET('Smelter Look-up'!$I$4,$V136-4,0))</f>
        <v/>
      </c>
      <c r="K136" s="260"/>
      <c r="L136" s="260"/>
      <c r="M136" s="260"/>
      <c r="N136" s="260"/>
      <c r="O136" s="260"/>
      <c r="P136" s="211"/>
      <c r="Q136" s="261"/>
      <c r="R136" s="208" t="str">
        <f ca="1">IF(ISERROR($V136),"",OFFSET('Smelter Look-up'!$C$4,$V136-4,0)&amp;"")</f>
        <v/>
      </c>
      <c r="S136" s="215" t="str">
        <f t="shared" ca="1" si="21"/>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ca="1" si="22"/>
        <v>0</v>
      </c>
      <c r="Y136" s="263"/>
      <c r="Z136" s="263"/>
      <c r="AB136" s="265" t="str">
        <f t="shared" si="23"/>
        <v/>
      </c>
    </row>
    <row r="137" spans="1:28" s="264" customFormat="1" ht="20.25">
      <c r="A137" s="207"/>
      <c r="B137" s="208" t="str">
        <f>IF(LEN(A137)=0,"",INDEX('Smelter Look-up'!$A:$A,MATCH($A137,'Smelter Look-up'!$E:$E,0)))</f>
        <v/>
      </c>
      <c r="C137" s="212" t="str">
        <f>IF(LEN(A137)=0,"",INDEX('Smelter Look-up'!$C:$C,MATCH($A137,'Smelter Look-up'!$E:$E,0)))</f>
        <v/>
      </c>
      <c r="D137" s="270"/>
      <c r="E137" s="208" t="str">
        <f ca="1">IF(ISERROR($V137),"",OFFSET('Smelter Look-up'!$D$4,$V137-4,0)&amp;"")</f>
        <v/>
      </c>
      <c r="F137" s="208" t="str">
        <f ca="1">IF(ISERROR($V137),"",OFFSET('Smelter Look-up'!$E$4,$V137-4,0))</f>
        <v/>
      </c>
      <c r="G137" s="208" t="str">
        <f ca="1">IF(C137=$X$4,IF(ISERROR($V137),"Enter smelter details","RMI"),IF(ISERROR($V137),"",OFFSET('Smelter Look-up'!$F$4,$V137-4,0)))</f>
        <v/>
      </c>
      <c r="H137" s="209" t="str">
        <f ca="1">IF(ISERROR($V137),"",OFFSET('Smelter Look-up'!$G$4,$V137-4,0))</f>
        <v/>
      </c>
      <c r="I137" s="210" t="str">
        <f ca="1">IF(ISERROR($V137),"",OFFSET('Smelter Look-up'!$H$4,$V137-4,0))</f>
        <v/>
      </c>
      <c r="J137" s="210" t="str">
        <f ca="1">IF(ISERROR($V137),"",OFFSET('Smelter Look-up'!$I$4,$V137-4,0))</f>
        <v/>
      </c>
      <c r="K137" s="260"/>
      <c r="L137" s="260"/>
      <c r="M137" s="260"/>
      <c r="N137" s="260"/>
      <c r="O137" s="260"/>
      <c r="P137" s="211"/>
      <c r="Q137" s="261"/>
      <c r="R137" s="208" t="str">
        <f ca="1">IF(ISERROR($V137),"",OFFSET('Smelter Look-up'!$C$4,$V137-4,0)&amp;"")</f>
        <v/>
      </c>
      <c r="S137" s="215" t="str">
        <f t="shared" ca="1" si="21"/>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ca="1" si="22"/>
        <v>0</v>
      </c>
      <c r="Y137" s="263"/>
      <c r="Z137" s="263"/>
      <c r="AB137" s="265" t="str">
        <f t="shared" si="23"/>
        <v/>
      </c>
    </row>
    <row r="138" spans="1:28" s="264" customFormat="1" ht="20.25">
      <c r="A138" s="207"/>
      <c r="B138" s="208" t="str">
        <f>IF(LEN(A138)=0,"",INDEX('Smelter Look-up'!$A:$A,MATCH($A138,'Smelter Look-up'!$E:$E,0)))</f>
        <v/>
      </c>
      <c r="C138" s="212" t="str">
        <f>IF(LEN(A138)=0,"",INDEX('Smelter Look-up'!$C:$C,MATCH($A138,'Smelter Look-up'!$E:$E,0)))</f>
        <v/>
      </c>
      <c r="D138" s="270"/>
      <c r="E138" s="208" t="str">
        <f ca="1">IF(ISERROR($V138),"",OFFSET('Smelter Look-up'!$D$4,$V138-4,0)&amp;"")</f>
        <v/>
      </c>
      <c r="F138" s="208" t="str">
        <f ca="1">IF(ISERROR($V138),"",OFFSET('Smelter Look-up'!$E$4,$V138-4,0))</f>
        <v/>
      </c>
      <c r="G138" s="208" t="str">
        <f ca="1">IF(C138=$X$4,IF(ISERROR($V138),"Enter smelter details","RMI"),IF(ISERROR($V138),"",OFFSET('Smelter Look-up'!$F$4,$V138-4,0)))</f>
        <v/>
      </c>
      <c r="H138" s="209" t="str">
        <f ca="1">IF(ISERROR($V138),"",OFFSET('Smelter Look-up'!$G$4,$V138-4,0))</f>
        <v/>
      </c>
      <c r="I138" s="210" t="str">
        <f ca="1">IF(ISERROR($V138),"",OFFSET('Smelter Look-up'!$H$4,$V138-4,0))</f>
        <v/>
      </c>
      <c r="J138" s="210" t="str">
        <f ca="1">IF(ISERROR($V138),"",OFFSET('Smelter Look-up'!$I$4,$V138-4,0))</f>
        <v/>
      </c>
      <c r="K138" s="260"/>
      <c r="L138" s="260"/>
      <c r="M138" s="260"/>
      <c r="N138" s="260"/>
      <c r="O138" s="260"/>
      <c r="P138" s="211"/>
      <c r="Q138" s="261"/>
      <c r="R138" s="208" t="str">
        <f ca="1">IF(ISERROR($V138),"",OFFSET('Smelter Look-up'!$C$4,$V138-4,0)&amp;"")</f>
        <v/>
      </c>
      <c r="S138" s="215" t="str">
        <f t="shared" ca="1" si="21"/>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ca="1" si="22"/>
        <v>0</v>
      </c>
      <c r="Y138" s="263"/>
      <c r="Z138" s="263"/>
      <c r="AB138" s="265" t="str">
        <f t="shared" si="23"/>
        <v/>
      </c>
    </row>
    <row r="139" spans="1:28" s="264" customFormat="1" ht="20.25">
      <c r="A139" s="207"/>
      <c r="B139" s="208" t="str">
        <f>IF(LEN(A139)=0,"",INDEX('Smelter Look-up'!$A:$A,MATCH($A139,'Smelter Look-up'!$E:$E,0)))</f>
        <v/>
      </c>
      <c r="C139" s="212" t="str">
        <f>IF(LEN(A139)=0,"",INDEX('Smelter Look-up'!$C:$C,MATCH($A139,'Smelter Look-up'!$E:$E,0)))</f>
        <v/>
      </c>
      <c r="D139" s="270"/>
      <c r="E139" s="208" t="str">
        <f ca="1">IF(ISERROR($V139),"",OFFSET('Smelter Look-up'!$D$4,$V139-4,0)&amp;"")</f>
        <v/>
      </c>
      <c r="F139" s="208" t="str">
        <f ca="1">IF(ISERROR($V139),"",OFFSET('Smelter Look-up'!$E$4,$V139-4,0))</f>
        <v/>
      </c>
      <c r="G139" s="208" t="str">
        <f ca="1">IF(C139=$X$4,IF(ISERROR($V139),"Enter smelter details","RMI"),IF(ISERROR($V139),"",OFFSET('Smelter Look-up'!$F$4,$V139-4,0)))</f>
        <v/>
      </c>
      <c r="H139" s="209" t="str">
        <f ca="1">IF(ISERROR($V139),"",OFFSET('Smelter Look-up'!$G$4,$V139-4,0))</f>
        <v/>
      </c>
      <c r="I139" s="210" t="str">
        <f ca="1">IF(ISERROR($V139),"",OFFSET('Smelter Look-up'!$H$4,$V139-4,0))</f>
        <v/>
      </c>
      <c r="J139" s="210" t="str">
        <f ca="1">IF(ISERROR($V139),"",OFFSET('Smelter Look-up'!$I$4,$V139-4,0))</f>
        <v/>
      </c>
      <c r="K139" s="260"/>
      <c r="L139" s="260"/>
      <c r="M139" s="260"/>
      <c r="N139" s="260"/>
      <c r="O139" s="260"/>
      <c r="P139" s="211"/>
      <c r="Q139" s="261"/>
      <c r="R139" s="208" t="str">
        <f ca="1">IF(ISERROR($V139),"",OFFSET('Smelter Look-up'!$C$4,$V139-4,0)&amp;"")</f>
        <v/>
      </c>
      <c r="S139" s="215" t="str">
        <f t="shared" ca="1" si="21"/>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ca="1" si="22"/>
        <v>0</v>
      </c>
      <c r="Y139" s="263"/>
      <c r="Z139" s="263"/>
      <c r="AB139" s="265" t="str">
        <f t="shared" si="23"/>
        <v/>
      </c>
    </row>
    <row r="140" spans="1:28" s="264" customFormat="1" ht="20.25">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21"/>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22"/>
        <v>0</v>
      </c>
      <c r="Y140" s="263"/>
      <c r="Z140" s="263"/>
      <c r="AB140" s="265" t="str">
        <f t="shared" si="23"/>
        <v/>
      </c>
    </row>
    <row r="141" spans="1:28" s="264" customFormat="1" ht="20.25">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21"/>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22"/>
        <v>0</v>
      </c>
      <c r="Y141" s="263"/>
      <c r="Z141" s="263"/>
      <c r="AB141" s="265" t="str">
        <f t="shared" si="23"/>
        <v/>
      </c>
    </row>
    <row r="142" spans="1:28" s="264" customFormat="1" ht="20.25">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21"/>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22"/>
        <v>0</v>
      </c>
      <c r="Y142" s="263"/>
      <c r="Z142" s="263"/>
      <c r="AB142" s="265" t="str">
        <f t="shared" si="23"/>
        <v/>
      </c>
    </row>
    <row r="143" spans="1:28" s="264" customFormat="1" ht="20.25">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21"/>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22"/>
        <v>0</v>
      </c>
      <c r="Y143" s="263"/>
      <c r="Z143" s="263"/>
      <c r="AB143" s="265" t="str">
        <f t="shared" si="23"/>
        <v/>
      </c>
    </row>
    <row r="144" spans="1:28" s="264" customFormat="1" ht="20.25">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21"/>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22"/>
        <v>0</v>
      </c>
      <c r="Y144" s="263"/>
      <c r="Z144" s="263"/>
      <c r="AB144" s="265" t="str">
        <f t="shared" si="23"/>
        <v/>
      </c>
    </row>
    <row r="145" spans="1:28" s="264" customFormat="1" ht="20.25">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21"/>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22"/>
        <v>0</v>
      </c>
      <c r="Y145" s="263"/>
      <c r="Z145" s="263"/>
      <c r="AB145" s="265" t="str">
        <f t="shared" si="23"/>
        <v/>
      </c>
    </row>
    <row r="146" spans="1:28" s="264" customFormat="1" ht="20.25">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21"/>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22"/>
        <v>0</v>
      </c>
      <c r="Y146" s="263"/>
      <c r="Z146" s="263"/>
      <c r="AB146" s="265" t="str">
        <f t="shared" si="23"/>
        <v/>
      </c>
    </row>
    <row r="147" spans="1:28" s="264" customFormat="1" ht="20.25">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21"/>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22"/>
        <v>0</v>
      </c>
      <c r="Y147" s="263"/>
      <c r="Z147" s="263"/>
      <c r="AB147" s="265" t="str">
        <f t="shared" si="23"/>
        <v/>
      </c>
    </row>
    <row r="148" spans="1:28" s="264" customFormat="1" ht="20.25">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ca="1" si="21"/>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ca="1" si="22"/>
        <v>0</v>
      </c>
      <c r="Y148" s="263"/>
      <c r="Z148" s="263"/>
      <c r="AB148" s="265" t="str">
        <f t="shared" si="23"/>
        <v/>
      </c>
    </row>
    <row r="149" spans="1:28" s="264" customFormat="1" ht="20.25">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21"/>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22"/>
        <v>0</v>
      </c>
      <c r="Y149" s="263"/>
      <c r="Z149" s="263"/>
      <c r="AB149" s="265" t="str">
        <f t="shared" si="23"/>
        <v/>
      </c>
    </row>
    <row r="150" spans="1:28" s="264" customFormat="1" ht="20.25">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21"/>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22"/>
        <v>0</v>
      </c>
      <c r="Y150" s="263"/>
      <c r="Z150" s="263"/>
      <c r="AB150" s="265" t="str">
        <f t="shared" si="23"/>
        <v/>
      </c>
    </row>
    <row r="151" spans="1:28" s="264" customFormat="1" ht="20.25">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21"/>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22"/>
        <v>0</v>
      </c>
      <c r="Y151" s="263"/>
      <c r="Z151" s="263"/>
      <c r="AB151" s="265" t="str">
        <f t="shared" si="23"/>
        <v/>
      </c>
    </row>
    <row r="152" spans="1:28" s="264" customFormat="1" ht="20.25">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21"/>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22"/>
        <v>0</v>
      </c>
      <c r="Y152" s="263"/>
      <c r="Z152" s="263"/>
      <c r="AB152" s="265" t="str">
        <f t="shared" si="23"/>
        <v/>
      </c>
    </row>
    <row r="153" spans="1:28" s="264" customFormat="1" ht="20.25">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ca="1" si="21"/>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ca="1" si="22"/>
        <v>0</v>
      </c>
      <c r="Y153" s="263"/>
      <c r="Z153" s="263"/>
      <c r="AB153" s="265" t="str">
        <f t="shared" si="23"/>
        <v/>
      </c>
    </row>
    <row r="154" spans="1:28" s="264" customFormat="1" ht="20.25">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21"/>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22"/>
        <v>0</v>
      </c>
      <c r="Y154" s="263"/>
      <c r="Z154" s="263"/>
      <c r="AB154" s="265" t="str">
        <f t="shared" si="23"/>
        <v/>
      </c>
    </row>
    <row r="155" spans="1:28" s="264" customFormat="1" ht="20.25">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21"/>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22"/>
        <v>0</v>
      </c>
      <c r="Y155" s="263"/>
      <c r="Z155" s="263"/>
      <c r="AB155" s="265" t="str">
        <f t="shared" si="23"/>
        <v/>
      </c>
    </row>
    <row r="156" spans="1:28" s="264" customFormat="1" ht="20.25">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21"/>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22"/>
        <v>0</v>
      </c>
      <c r="Y156" s="263"/>
      <c r="Z156" s="263"/>
      <c r="AB156" s="265" t="str">
        <f t="shared" si="23"/>
        <v/>
      </c>
    </row>
    <row r="157" spans="1:28" s="264" customFormat="1" ht="20.25">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21"/>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ca="1" si="22"/>
        <v>0</v>
      </c>
      <c r="Y157" s="263"/>
      <c r="Z157" s="263"/>
      <c r="AB157" s="265" t="str">
        <f t="shared" si="23"/>
        <v/>
      </c>
    </row>
    <row r="158" spans="1:28" s="264" customFormat="1" ht="20.25">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ca="1" si="21"/>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ca="1" si="22"/>
        <v>0</v>
      </c>
      <c r="Y158" s="263"/>
      <c r="Z158" s="263"/>
      <c r="AB158" s="265" t="str">
        <f t="shared" si="23"/>
        <v/>
      </c>
    </row>
    <row r="159" spans="1:28" s="264" customFormat="1" ht="20.25">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ca="1" si="21"/>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ca="1" si="22"/>
        <v>0</v>
      </c>
      <c r="Y159" s="263"/>
      <c r="Z159" s="263"/>
      <c r="AB159" s="265" t="str">
        <f t="shared" si="23"/>
        <v/>
      </c>
    </row>
    <row r="160" spans="1:28" s="264" customFormat="1" ht="20.25">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21"/>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22"/>
        <v>0</v>
      </c>
      <c r="Y160" s="263"/>
      <c r="Z160" s="263"/>
      <c r="AB160" s="265" t="str">
        <f t="shared" si="23"/>
        <v/>
      </c>
    </row>
    <row r="161" spans="1:28" s="264" customFormat="1" ht="20.25">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21"/>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22"/>
        <v>0</v>
      </c>
      <c r="Y161" s="263"/>
      <c r="Z161" s="263"/>
      <c r="AB161" s="265" t="str">
        <f t="shared" si="23"/>
        <v/>
      </c>
    </row>
    <row r="162" spans="1:28" s="264" customFormat="1" ht="20.25">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ca="1" si="21"/>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ca="1" si="22"/>
        <v>0</v>
      </c>
      <c r="Y162" s="263"/>
      <c r="Z162" s="263"/>
      <c r="AB162" s="265" t="str">
        <f t="shared" si="23"/>
        <v/>
      </c>
    </row>
    <row r="163" spans="1:28" s="264" customFormat="1" ht="20.25">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ca="1" si="21"/>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ca="1" si="22"/>
        <v>0</v>
      </c>
      <c r="Y163" s="263"/>
      <c r="Z163" s="263"/>
      <c r="AB163" s="265" t="str">
        <f t="shared" si="23"/>
        <v/>
      </c>
    </row>
    <row r="164" spans="1:28" s="264" customFormat="1" ht="20.25">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21"/>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22"/>
        <v>0</v>
      </c>
      <c r="Y164" s="263"/>
      <c r="Z164" s="263"/>
      <c r="AB164" s="265" t="str">
        <f t="shared" si="23"/>
        <v/>
      </c>
    </row>
    <row r="165" spans="1:28" s="264" customFormat="1" ht="20.25">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ca="1" si="21"/>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ca="1" si="22"/>
        <v>0</v>
      </c>
      <c r="Y165" s="263"/>
      <c r="Z165" s="263"/>
      <c r="AB165" s="265" t="str">
        <f t="shared" si="23"/>
        <v/>
      </c>
    </row>
    <row r="166" spans="1:28" s="264" customFormat="1" ht="20.25">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ref="S166:S196" ca="1" si="24">IF(B166="","",IF(ISERROR(MATCH($E166,CL,0)),"Unknown",INDIRECT("'C'!$A$"&amp;MATCH($E166,CL,0)+1)))</f>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ref="X166:X196" ca="1" si="25">IF(AND(C166="Smelter not listed",OR(LEN(D166)=0,LEN(E166)=0)),1,0)</f>
        <v>0</v>
      </c>
      <c r="Y166" s="263"/>
      <c r="Z166" s="263"/>
      <c r="AB166" s="265" t="str">
        <f t="shared" ref="AB166:AB196" si="26">B166&amp;C166</f>
        <v/>
      </c>
    </row>
    <row r="167" spans="1:28" s="264" customFormat="1" ht="20.25">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24"/>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25"/>
        <v>0</v>
      </c>
      <c r="Y167" s="263"/>
      <c r="Z167" s="263"/>
      <c r="AB167" s="265" t="str">
        <f t="shared" si="26"/>
        <v/>
      </c>
    </row>
    <row r="168" spans="1:28" s="264" customFormat="1" ht="20.25">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24"/>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25"/>
        <v>0</v>
      </c>
      <c r="Y168" s="263"/>
      <c r="Z168" s="263"/>
      <c r="AB168" s="265" t="str">
        <f t="shared" si="26"/>
        <v/>
      </c>
    </row>
    <row r="169" spans="1:28" s="264" customFormat="1" ht="20.25">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24"/>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25"/>
        <v>0</v>
      </c>
      <c r="Y169" s="263"/>
      <c r="Z169" s="263"/>
      <c r="AB169" s="265" t="str">
        <f t="shared" si="26"/>
        <v/>
      </c>
    </row>
    <row r="170" spans="1:28" s="264" customFormat="1" ht="20.25">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24"/>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25"/>
        <v>0</v>
      </c>
      <c r="Y170" s="263"/>
      <c r="Z170" s="263"/>
      <c r="AB170" s="265" t="str">
        <f t="shared" si="26"/>
        <v/>
      </c>
    </row>
    <row r="171" spans="1:28" s="264" customFormat="1" ht="20.25">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24"/>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25"/>
        <v>0</v>
      </c>
      <c r="Y171" s="263"/>
      <c r="Z171" s="263"/>
      <c r="AB171" s="265" t="str">
        <f t="shared" si="26"/>
        <v/>
      </c>
    </row>
    <row r="172" spans="1:28" s="264" customFormat="1" ht="20.25">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24"/>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25"/>
        <v>0</v>
      </c>
      <c r="Y172" s="263"/>
      <c r="Z172" s="263"/>
      <c r="AB172" s="265" t="str">
        <f t="shared" si="26"/>
        <v/>
      </c>
    </row>
    <row r="173" spans="1:28" s="264" customFormat="1" ht="20.25">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24"/>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25"/>
        <v>0</v>
      </c>
      <c r="Y173" s="263"/>
      <c r="Z173" s="263"/>
      <c r="AB173" s="265" t="str">
        <f t="shared" si="26"/>
        <v/>
      </c>
    </row>
    <row r="174" spans="1:28" s="264" customFormat="1" ht="20.25">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24"/>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25"/>
        <v>0</v>
      </c>
      <c r="Y174" s="263"/>
      <c r="Z174" s="263"/>
      <c r="AB174" s="265" t="str">
        <f t="shared" si="26"/>
        <v/>
      </c>
    </row>
    <row r="175" spans="1:28" s="264" customFormat="1" ht="20.25">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24"/>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25"/>
        <v>0</v>
      </c>
      <c r="Y175" s="263"/>
      <c r="Z175" s="263"/>
      <c r="AB175" s="265" t="str">
        <f t="shared" si="26"/>
        <v/>
      </c>
    </row>
    <row r="176" spans="1:28" s="264" customFormat="1" ht="20.25">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24"/>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25"/>
        <v>0</v>
      </c>
      <c r="Y176" s="263"/>
      <c r="Z176" s="263"/>
      <c r="AB176" s="265" t="str">
        <f t="shared" si="26"/>
        <v/>
      </c>
    </row>
    <row r="177" spans="1:28" s="264" customFormat="1" ht="20.25">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24"/>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25"/>
        <v>0</v>
      </c>
      <c r="Y177" s="263"/>
      <c r="Z177" s="263"/>
      <c r="AB177" s="265" t="str">
        <f t="shared" si="26"/>
        <v/>
      </c>
    </row>
    <row r="178" spans="1:28" s="264" customFormat="1" ht="20.25">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24"/>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25"/>
        <v>0</v>
      </c>
      <c r="Y178" s="263"/>
      <c r="Z178" s="263"/>
      <c r="AB178" s="265" t="str">
        <f t="shared" si="26"/>
        <v/>
      </c>
    </row>
    <row r="179" spans="1:28" s="264" customFormat="1" ht="20.25">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24"/>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25"/>
        <v>0</v>
      </c>
      <c r="Y179" s="263"/>
      <c r="Z179" s="263"/>
      <c r="AB179" s="265" t="str">
        <f t="shared" si="26"/>
        <v/>
      </c>
    </row>
    <row r="180" spans="1:28" s="264" customFormat="1" ht="20.25">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24"/>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25"/>
        <v>0</v>
      </c>
      <c r="Y180" s="263"/>
      <c r="Z180" s="263"/>
      <c r="AB180" s="265" t="str">
        <f t="shared" si="26"/>
        <v/>
      </c>
    </row>
    <row r="181" spans="1:28" s="264" customFormat="1" ht="20.25">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24"/>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25"/>
        <v>0</v>
      </c>
      <c r="Y181" s="263"/>
      <c r="Z181" s="263"/>
      <c r="AB181" s="265" t="str">
        <f t="shared" si="26"/>
        <v/>
      </c>
    </row>
    <row r="182" spans="1:28" s="264" customFormat="1" ht="20.25">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24"/>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25"/>
        <v>0</v>
      </c>
      <c r="Y182" s="263"/>
      <c r="Z182" s="263"/>
      <c r="AB182" s="265" t="str">
        <f t="shared" si="26"/>
        <v/>
      </c>
    </row>
    <row r="183" spans="1:28" s="264" customFormat="1" ht="20.25">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24"/>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25"/>
        <v>0</v>
      </c>
      <c r="Y183" s="263"/>
      <c r="Z183" s="263"/>
      <c r="AB183" s="265" t="str">
        <f t="shared" si="26"/>
        <v/>
      </c>
    </row>
    <row r="184" spans="1:28" s="264" customFormat="1" ht="20.25">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ca="1" si="24"/>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ca="1" si="25"/>
        <v>0</v>
      </c>
      <c r="Y184" s="263"/>
      <c r="Z184" s="263"/>
      <c r="AB184" s="265" t="str">
        <f t="shared" si="26"/>
        <v/>
      </c>
    </row>
    <row r="185" spans="1:28" s="264" customFormat="1" ht="20.25">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ca="1" si="24"/>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ca="1" si="25"/>
        <v>0</v>
      </c>
      <c r="Y185" s="263"/>
      <c r="Z185" s="263"/>
      <c r="AB185" s="265" t="str">
        <f t="shared" si="26"/>
        <v/>
      </c>
    </row>
    <row r="186" spans="1:28" s="264" customFormat="1" ht="20.25">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24"/>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25"/>
        <v>0</v>
      </c>
      <c r="Y186" s="263"/>
      <c r="Z186" s="263"/>
      <c r="AB186" s="265" t="str">
        <f t="shared" si="26"/>
        <v/>
      </c>
    </row>
    <row r="187" spans="1:28" s="264" customFormat="1" ht="20.25">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24"/>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25"/>
        <v>0</v>
      </c>
      <c r="Y187" s="263"/>
      <c r="Z187" s="263"/>
      <c r="AB187" s="265" t="str">
        <f t="shared" si="26"/>
        <v/>
      </c>
    </row>
    <row r="188" spans="1:28" s="264" customFormat="1" ht="20.25">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24"/>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25"/>
        <v>0</v>
      </c>
      <c r="Y188" s="263"/>
      <c r="Z188" s="263"/>
      <c r="AB188" s="265" t="str">
        <f t="shared" si="26"/>
        <v/>
      </c>
    </row>
    <row r="189" spans="1:28" s="264" customFormat="1" ht="20.25">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ca="1" si="24"/>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ca="1" si="25"/>
        <v>0</v>
      </c>
      <c r="Y189" s="263"/>
      <c r="Z189" s="263"/>
      <c r="AB189" s="265" t="str">
        <f t="shared" si="26"/>
        <v/>
      </c>
    </row>
    <row r="190" spans="1:28" s="264" customFormat="1" ht="20.25">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ca="1" si="24"/>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ca="1" si="25"/>
        <v>0</v>
      </c>
      <c r="Y190" s="263"/>
      <c r="Z190" s="263"/>
      <c r="AB190" s="265" t="str">
        <f t="shared" si="26"/>
        <v/>
      </c>
    </row>
    <row r="191" spans="1:28" s="264" customFormat="1" ht="20.25">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24"/>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25"/>
        <v>0</v>
      </c>
      <c r="Y191" s="263"/>
      <c r="Z191" s="263"/>
      <c r="AB191" s="265" t="str">
        <f t="shared" si="26"/>
        <v/>
      </c>
    </row>
    <row r="192" spans="1:28" s="264" customFormat="1" ht="20.25">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24"/>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25"/>
        <v>0</v>
      </c>
      <c r="Y192" s="263"/>
      <c r="Z192" s="263"/>
      <c r="AB192" s="265" t="str">
        <f t="shared" si="26"/>
        <v/>
      </c>
    </row>
    <row r="193" spans="1:28" s="264" customFormat="1" ht="20.25">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24"/>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25"/>
        <v>0</v>
      </c>
      <c r="Y193" s="263"/>
      <c r="Z193" s="263"/>
      <c r="AB193" s="265" t="str">
        <f t="shared" si="26"/>
        <v/>
      </c>
    </row>
    <row r="194" spans="1:28" s="264" customFormat="1" ht="20.25">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ca="1" si="24"/>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ca="1" si="25"/>
        <v>0</v>
      </c>
      <c r="Y194" s="263"/>
      <c r="Z194" s="263"/>
      <c r="AB194" s="265" t="str">
        <f t="shared" si="26"/>
        <v/>
      </c>
    </row>
    <row r="195" spans="1:28" s="264" customFormat="1" ht="20.25">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ca="1" si="24"/>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ca="1" si="25"/>
        <v>0</v>
      </c>
      <c r="Y195" s="263"/>
      <c r="Z195" s="263"/>
      <c r="AB195" s="265" t="str">
        <f t="shared" si="26"/>
        <v/>
      </c>
    </row>
    <row r="196" spans="1:28" s="264" customFormat="1" ht="20.25">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ca="1" si="24"/>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ca="1" si="25"/>
        <v>0</v>
      </c>
      <c r="Y196" s="263"/>
      <c r="Z196" s="263"/>
      <c r="AB196" s="265" t="str">
        <f t="shared" si="26"/>
        <v/>
      </c>
    </row>
    <row r="197" spans="1:28" s="264" customFormat="1" ht="20.25">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ref="S197" ca="1" si="27">IF(B197="","",IF(ISERROR(MATCH($E197,CL,0)),"Unknown",INDIRECT("'C'!$A$"&amp;MATCH($E197,CL,0)+1)))</f>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ref="X197" ca="1" si="28">IF(AND(C197="Smelter not listed",OR(LEN(D197)=0,LEN(E197)=0)),1,0)</f>
        <v>0</v>
      </c>
      <c r="Y197" s="263"/>
      <c r="Z197" s="263"/>
      <c r="AB197" s="265" t="str">
        <f t="shared" ref="AB197" si="29">B197&amp;C197</f>
        <v/>
      </c>
    </row>
    <row r="198" spans="1:28" s="264" customFormat="1" ht="20.25">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ref="S198:S229" ca="1" si="30">IF(B198="","",IF(ISERROR(MATCH($E198,CL,0)),"Unknown",INDIRECT("'C'!$A$"&amp;MATCH($E198,CL,0)+1)))</f>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ref="X198:X229" ca="1" si="31">IF(AND(C198="Smelter not listed",OR(LEN(D198)=0,LEN(E198)=0)),1,0)</f>
        <v>0</v>
      </c>
      <c r="Y198" s="263"/>
      <c r="Z198" s="263"/>
      <c r="AB198" s="265" t="str">
        <f t="shared" ref="AB198:AB229" si="32">B198&amp;C198</f>
        <v/>
      </c>
    </row>
    <row r="199" spans="1:28" s="264" customFormat="1" ht="20.25">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30"/>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31"/>
        <v>0</v>
      </c>
      <c r="Y199" s="263"/>
      <c r="Z199" s="263"/>
      <c r="AB199" s="265" t="str">
        <f t="shared" si="32"/>
        <v/>
      </c>
    </row>
    <row r="200" spans="1:28" s="264" customFormat="1" ht="20.25">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30"/>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31"/>
        <v>0</v>
      </c>
      <c r="Y200" s="263"/>
      <c r="Z200" s="263"/>
      <c r="AB200" s="265" t="str">
        <f t="shared" si="32"/>
        <v/>
      </c>
    </row>
    <row r="201" spans="1:28" s="264" customFormat="1" ht="20.25">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30"/>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31"/>
        <v>0</v>
      </c>
      <c r="Y201" s="263"/>
      <c r="Z201" s="263"/>
      <c r="AB201" s="265" t="str">
        <f t="shared" si="32"/>
        <v/>
      </c>
    </row>
    <row r="202" spans="1:28" s="264" customFormat="1" ht="20.25">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30"/>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31"/>
        <v>0</v>
      </c>
      <c r="Y202" s="263"/>
      <c r="Z202" s="263"/>
      <c r="AB202" s="265" t="str">
        <f t="shared" si="32"/>
        <v/>
      </c>
    </row>
    <row r="203" spans="1:28" s="264" customFormat="1" ht="20.25">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30"/>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31"/>
        <v>0</v>
      </c>
      <c r="Y203" s="263"/>
      <c r="Z203" s="263"/>
      <c r="AB203" s="265" t="str">
        <f t="shared" si="32"/>
        <v/>
      </c>
    </row>
    <row r="204" spans="1:28" s="264" customFormat="1" ht="20.25">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30"/>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31"/>
        <v>0</v>
      </c>
      <c r="Y204" s="263"/>
      <c r="Z204" s="263"/>
      <c r="AB204" s="265" t="str">
        <f t="shared" si="32"/>
        <v/>
      </c>
    </row>
    <row r="205" spans="1:28" s="264" customFormat="1" ht="20.25">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30"/>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31"/>
        <v>0</v>
      </c>
      <c r="Y205" s="263"/>
      <c r="Z205" s="263"/>
      <c r="AB205" s="265" t="str">
        <f t="shared" si="32"/>
        <v/>
      </c>
    </row>
    <row r="206" spans="1:28" s="264" customFormat="1" ht="20.25">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30"/>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31"/>
        <v>0</v>
      </c>
      <c r="Y206" s="263"/>
      <c r="Z206" s="263"/>
      <c r="AB206" s="265" t="str">
        <f t="shared" si="32"/>
        <v/>
      </c>
    </row>
    <row r="207" spans="1:28" s="264" customFormat="1" ht="20.25">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30"/>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31"/>
        <v>0</v>
      </c>
      <c r="Y207" s="263"/>
      <c r="Z207" s="263"/>
      <c r="AB207" s="265" t="str">
        <f t="shared" si="32"/>
        <v/>
      </c>
    </row>
    <row r="208" spans="1:28" s="264" customFormat="1" ht="20.25">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0"/>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31"/>
        <v>0</v>
      </c>
      <c r="Y208" s="263"/>
      <c r="Z208" s="263"/>
      <c r="AB208" s="265" t="str">
        <f t="shared" si="32"/>
        <v/>
      </c>
    </row>
    <row r="209" spans="1:28" s="264" customFormat="1" ht="20.25">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30"/>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31"/>
        <v>0</v>
      </c>
      <c r="Y209" s="263"/>
      <c r="Z209" s="263"/>
      <c r="AB209" s="265" t="str">
        <f t="shared" si="32"/>
        <v/>
      </c>
    </row>
    <row r="210" spans="1:28" s="264" customFormat="1" ht="20.25">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30"/>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31"/>
        <v>0</v>
      </c>
      <c r="Y210" s="263"/>
      <c r="Z210" s="263"/>
      <c r="AB210" s="265" t="str">
        <f t="shared" si="32"/>
        <v/>
      </c>
    </row>
    <row r="211" spans="1:28" s="264" customFormat="1" ht="20.25">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30"/>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31"/>
        <v>0</v>
      </c>
      <c r="Y211" s="263"/>
      <c r="Z211" s="263"/>
      <c r="AB211" s="265" t="str">
        <f t="shared" si="32"/>
        <v/>
      </c>
    </row>
    <row r="212" spans="1:28" s="264" customFormat="1" ht="20.25">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30"/>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31"/>
        <v>0</v>
      </c>
      <c r="Y212" s="263"/>
      <c r="Z212" s="263"/>
      <c r="AB212" s="265" t="str">
        <f t="shared" si="32"/>
        <v/>
      </c>
    </row>
    <row r="213" spans="1:28" s="264" customFormat="1" ht="20.25">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30"/>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31"/>
        <v>0</v>
      </c>
      <c r="Y213" s="263"/>
      <c r="Z213" s="263"/>
      <c r="AB213" s="265" t="str">
        <f t="shared" si="32"/>
        <v/>
      </c>
    </row>
    <row r="214" spans="1:28" s="264" customFormat="1" ht="20.25">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30"/>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31"/>
        <v>0</v>
      </c>
      <c r="Y214" s="263"/>
      <c r="Z214" s="263"/>
      <c r="AB214" s="265" t="str">
        <f t="shared" si="32"/>
        <v/>
      </c>
    </row>
    <row r="215" spans="1:28" s="264" customFormat="1" ht="20.25">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30"/>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31"/>
        <v>0</v>
      </c>
      <c r="Y215" s="263"/>
      <c r="Z215" s="263"/>
      <c r="AB215" s="265" t="str">
        <f t="shared" si="32"/>
        <v/>
      </c>
    </row>
    <row r="216" spans="1:28" s="264" customFormat="1" ht="20.25">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30"/>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31"/>
        <v>0</v>
      </c>
      <c r="Y216" s="263"/>
      <c r="Z216" s="263"/>
      <c r="AB216" s="265" t="str">
        <f t="shared" si="32"/>
        <v/>
      </c>
    </row>
    <row r="217" spans="1:28" s="264" customFormat="1" ht="20.25">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30"/>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31"/>
        <v>0</v>
      </c>
      <c r="Y217" s="263"/>
      <c r="Z217" s="263"/>
      <c r="AB217" s="265" t="str">
        <f t="shared" si="32"/>
        <v/>
      </c>
    </row>
    <row r="218" spans="1:28" s="264" customFormat="1" ht="20.25">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30"/>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31"/>
        <v>0</v>
      </c>
      <c r="Y218" s="263"/>
      <c r="Z218" s="263"/>
      <c r="AB218" s="265" t="str">
        <f t="shared" si="32"/>
        <v/>
      </c>
    </row>
    <row r="219" spans="1:28" s="264" customFormat="1" ht="20.25">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30"/>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31"/>
        <v>0</v>
      </c>
      <c r="Y219" s="263"/>
      <c r="Z219" s="263"/>
      <c r="AB219" s="265" t="str">
        <f t="shared" si="32"/>
        <v/>
      </c>
    </row>
    <row r="220" spans="1:28" s="264" customFormat="1" ht="20.25">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30"/>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31"/>
        <v>0</v>
      </c>
      <c r="Y220" s="263"/>
      <c r="Z220" s="263"/>
      <c r="AB220" s="265" t="str">
        <f t="shared" si="32"/>
        <v/>
      </c>
    </row>
    <row r="221" spans="1:28" s="264" customFormat="1" ht="20.25">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30"/>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31"/>
        <v>0</v>
      </c>
      <c r="Y221" s="263"/>
      <c r="Z221" s="263"/>
      <c r="AB221" s="265" t="str">
        <f t="shared" si="32"/>
        <v/>
      </c>
    </row>
    <row r="222" spans="1:28" s="264" customFormat="1" ht="20.25">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30"/>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31"/>
        <v>0</v>
      </c>
      <c r="Y222" s="263"/>
      <c r="Z222" s="263"/>
      <c r="AB222" s="265" t="str">
        <f t="shared" si="32"/>
        <v/>
      </c>
    </row>
    <row r="223" spans="1:28" s="264" customFormat="1" ht="20.25">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30"/>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31"/>
        <v>0</v>
      </c>
      <c r="Y223" s="263"/>
      <c r="Z223" s="263"/>
      <c r="AB223" s="265" t="str">
        <f t="shared" si="32"/>
        <v/>
      </c>
    </row>
    <row r="224" spans="1:28" s="264" customFormat="1" ht="20.25">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30"/>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31"/>
        <v>0</v>
      </c>
      <c r="Y224" s="263"/>
      <c r="Z224" s="263"/>
      <c r="AB224" s="265" t="str">
        <f t="shared" si="32"/>
        <v/>
      </c>
    </row>
    <row r="225" spans="1:28" s="264" customFormat="1" ht="20.25">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30"/>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31"/>
        <v>0</v>
      </c>
      <c r="Y225" s="263"/>
      <c r="Z225" s="263"/>
      <c r="AB225" s="265" t="str">
        <f t="shared" si="32"/>
        <v/>
      </c>
    </row>
    <row r="226" spans="1:28" s="264" customFormat="1" ht="20.25">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30"/>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31"/>
        <v>0</v>
      </c>
      <c r="Y226" s="263"/>
      <c r="Z226" s="263"/>
      <c r="AB226" s="265" t="str">
        <f t="shared" si="32"/>
        <v/>
      </c>
    </row>
    <row r="227" spans="1:28" s="264" customFormat="1" ht="20.25">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30"/>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31"/>
        <v>0</v>
      </c>
      <c r="Y227" s="263"/>
      <c r="Z227" s="263"/>
      <c r="AB227" s="265" t="str">
        <f t="shared" si="32"/>
        <v/>
      </c>
    </row>
    <row r="228" spans="1:28" s="264" customFormat="1" ht="20.25">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0"/>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1"/>
        <v>0</v>
      </c>
      <c r="Y228" s="263"/>
      <c r="Z228" s="263"/>
      <c r="AB228" s="265" t="str">
        <f t="shared" si="32"/>
        <v/>
      </c>
    </row>
    <row r="229" spans="1:28" s="264" customFormat="1" ht="20.25">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0"/>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31"/>
        <v>0</v>
      </c>
      <c r="Y229" s="263"/>
      <c r="Z229" s="263"/>
      <c r="AB229" s="265" t="str">
        <f t="shared" si="32"/>
        <v/>
      </c>
    </row>
    <row r="230" spans="1:28" s="264" customFormat="1" ht="20.25">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ref="S230:S260" ca="1" si="33">IF(B230="","",IF(ISERROR(MATCH($E230,CL,0)),"Unknown",INDIRECT("'C'!$A$"&amp;MATCH($E230,CL,0)+1)))</f>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ref="X230:X260" ca="1" si="34">IF(AND(C230="Smelter not listed",OR(LEN(D230)=0,LEN(E230)=0)),1,0)</f>
        <v>0</v>
      </c>
      <c r="Y230" s="263"/>
      <c r="Z230" s="263"/>
      <c r="AB230" s="265" t="str">
        <f t="shared" ref="AB230:AB260" si="35">B230&amp;C230</f>
        <v/>
      </c>
    </row>
    <row r="231" spans="1:28" s="264" customFormat="1" ht="20.25">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3"/>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4"/>
        <v>0</v>
      </c>
      <c r="Y231" s="263"/>
      <c r="Z231" s="263"/>
      <c r="AB231" s="265" t="str">
        <f t="shared" si="35"/>
        <v/>
      </c>
    </row>
    <row r="232" spans="1:28" s="264" customFormat="1" ht="20.25">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3"/>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4"/>
        <v>0</v>
      </c>
      <c r="Y232" s="263"/>
      <c r="Z232" s="263"/>
      <c r="AB232" s="265" t="str">
        <f t="shared" si="35"/>
        <v/>
      </c>
    </row>
    <row r="233" spans="1:28" s="264" customFormat="1" ht="20.25">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3"/>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4"/>
        <v>0</v>
      </c>
      <c r="Y233" s="263"/>
      <c r="Z233" s="263"/>
      <c r="AB233" s="265" t="str">
        <f t="shared" si="35"/>
        <v/>
      </c>
    </row>
    <row r="234" spans="1:28" s="264" customFormat="1" ht="20.25">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3"/>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4"/>
        <v>0</v>
      </c>
      <c r="Y234" s="263"/>
      <c r="Z234" s="263"/>
      <c r="AB234" s="265" t="str">
        <f t="shared" si="35"/>
        <v/>
      </c>
    </row>
    <row r="235" spans="1:28" s="264" customFormat="1" ht="20.25">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3"/>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4"/>
        <v>0</v>
      </c>
      <c r="Y235" s="263"/>
      <c r="Z235" s="263"/>
      <c r="AB235" s="265" t="str">
        <f t="shared" si="35"/>
        <v/>
      </c>
    </row>
    <row r="236" spans="1:28" s="264" customFormat="1" ht="20.25">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3"/>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4"/>
        <v>0</v>
      </c>
      <c r="Y236" s="263"/>
      <c r="Z236" s="263"/>
      <c r="AB236" s="265" t="str">
        <f t="shared" si="35"/>
        <v/>
      </c>
    </row>
    <row r="237" spans="1:28" s="264" customFormat="1" ht="20.25">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3"/>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4"/>
        <v>0</v>
      </c>
      <c r="Y237" s="263"/>
      <c r="Z237" s="263"/>
      <c r="AB237" s="265" t="str">
        <f t="shared" si="35"/>
        <v/>
      </c>
    </row>
    <row r="238" spans="1:28" s="264" customFormat="1" ht="20.25">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3"/>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4"/>
        <v>0</v>
      </c>
      <c r="Y238" s="263"/>
      <c r="Z238" s="263"/>
      <c r="AB238" s="265" t="str">
        <f t="shared" si="35"/>
        <v/>
      </c>
    </row>
    <row r="239" spans="1:28" s="264" customFormat="1" ht="20.25">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3"/>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4"/>
        <v>0</v>
      </c>
      <c r="Y239" s="263"/>
      <c r="Z239" s="263"/>
      <c r="AB239" s="265" t="str">
        <f t="shared" si="35"/>
        <v/>
      </c>
    </row>
    <row r="240" spans="1:28" s="264" customFormat="1" ht="20.25">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3"/>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4"/>
        <v>0</v>
      </c>
      <c r="Y240" s="263"/>
      <c r="Z240" s="263"/>
      <c r="AB240" s="265" t="str">
        <f t="shared" si="35"/>
        <v/>
      </c>
    </row>
    <row r="241" spans="1:28" s="264" customFormat="1" ht="20.25">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3"/>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4"/>
        <v>0</v>
      </c>
      <c r="Y241" s="263"/>
      <c r="Z241" s="263"/>
      <c r="AB241" s="265" t="str">
        <f t="shared" si="35"/>
        <v/>
      </c>
    </row>
    <row r="242" spans="1:28" s="264" customFormat="1" ht="20.25">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3"/>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4"/>
        <v>0</v>
      </c>
      <c r="Y242" s="263"/>
      <c r="Z242" s="263"/>
      <c r="AB242" s="265" t="str">
        <f t="shared" si="35"/>
        <v/>
      </c>
    </row>
    <row r="243" spans="1:28" s="264" customFormat="1" ht="20.25">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3"/>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4"/>
        <v>0</v>
      </c>
      <c r="Y243" s="263"/>
      <c r="Z243" s="263"/>
      <c r="AB243" s="265" t="str">
        <f t="shared" si="35"/>
        <v/>
      </c>
    </row>
    <row r="244" spans="1:28" s="264" customFormat="1" ht="20.25">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3"/>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4"/>
        <v>0</v>
      </c>
      <c r="Y244" s="263"/>
      <c r="Z244" s="263"/>
      <c r="AB244" s="265" t="str">
        <f t="shared" si="35"/>
        <v/>
      </c>
    </row>
    <row r="245" spans="1:28" s="264" customFormat="1" ht="20.25">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3"/>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4"/>
        <v>0</v>
      </c>
      <c r="Y245" s="263"/>
      <c r="Z245" s="263"/>
      <c r="AB245" s="265" t="str">
        <f t="shared" si="35"/>
        <v/>
      </c>
    </row>
    <row r="246" spans="1:28" s="264" customFormat="1" ht="20.25">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3"/>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4"/>
        <v>0</v>
      </c>
      <c r="Y246" s="263"/>
      <c r="Z246" s="263"/>
      <c r="AB246" s="265" t="str">
        <f t="shared" si="35"/>
        <v/>
      </c>
    </row>
    <row r="247" spans="1:28" s="264" customFormat="1" ht="20.25">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3"/>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4"/>
        <v>0</v>
      </c>
      <c r="Y247" s="263"/>
      <c r="Z247" s="263"/>
      <c r="AB247" s="265" t="str">
        <f t="shared" si="35"/>
        <v/>
      </c>
    </row>
    <row r="248" spans="1:28" s="264" customFormat="1" ht="20.25">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3"/>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4"/>
        <v>0</v>
      </c>
      <c r="Y248" s="263"/>
      <c r="Z248" s="263"/>
      <c r="AB248" s="265" t="str">
        <f t="shared" si="35"/>
        <v/>
      </c>
    </row>
    <row r="249" spans="1:28" s="264" customFormat="1" ht="20.25">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3"/>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4"/>
        <v>0</v>
      </c>
      <c r="Y249" s="263"/>
      <c r="Z249" s="263"/>
      <c r="AB249" s="265" t="str">
        <f t="shared" si="35"/>
        <v/>
      </c>
    </row>
    <row r="250" spans="1:28" s="264" customFormat="1" ht="20.25">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3"/>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4"/>
        <v>0</v>
      </c>
      <c r="Y250" s="263"/>
      <c r="Z250" s="263"/>
      <c r="AB250" s="265" t="str">
        <f t="shared" si="35"/>
        <v/>
      </c>
    </row>
    <row r="251" spans="1:28" s="264" customFormat="1" ht="20.25">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3"/>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4"/>
        <v>0</v>
      </c>
      <c r="Y251" s="263"/>
      <c r="Z251" s="263"/>
      <c r="AB251" s="265" t="str">
        <f t="shared" si="35"/>
        <v/>
      </c>
    </row>
    <row r="252" spans="1:28" s="264" customFormat="1" ht="20.25">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3"/>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4"/>
        <v>0</v>
      </c>
      <c r="Y252" s="263"/>
      <c r="Z252" s="263"/>
      <c r="AB252" s="265" t="str">
        <f t="shared" si="35"/>
        <v/>
      </c>
    </row>
    <row r="253" spans="1:28" s="264" customFormat="1" ht="20.25">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3"/>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4"/>
        <v>0</v>
      </c>
      <c r="Y253" s="263"/>
      <c r="Z253" s="263"/>
      <c r="AB253" s="265" t="str">
        <f t="shared" si="35"/>
        <v/>
      </c>
    </row>
    <row r="254" spans="1:28" s="264" customFormat="1" ht="20.25">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3"/>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4"/>
        <v>0</v>
      </c>
      <c r="Y254" s="263"/>
      <c r="Z254" s="263"/>
      <c r="AB254" s="265" t="str">
        <f t="shared" si="35"/>
        <v/>
      </c>
    </row>
    <row r="255" spans="1:28" s="264" customFormat="1" ht="20.25">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3"/>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4"/>
        <v>0</v>
      </c>
      <c r="Y255" s="263"/>
      <c r="Z255" s="263"/>
      <c r="AB255" s="265" t="str">
        <f t="shared" si="35"/>
        <v/>
      </c>
    </row>
    <row r="256" spans="1:28" s="264" customFormat="1" ht="20.25">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3"/>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34"/>
        <v>0</v>
      </c>
      <c r="Y256" s="263"/>
      <c r="Z256" s="263"/>
      <c r="AB256" s="265" t="str">
        <f t="shared" si="35"/>
        <v/>
      </c>
    </row>
    <row r="257" spans="1:28" s="264" customFormat="1" ht="20.25">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3"/>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34"/>
        <v>0</v>
      </c>
      <c r="Y257" s="263"/>
      <c r="Z257" s="263"/>
      <c r="AB257" s="265" t="str">
        <f t="shared" si="35"/>
        <v/>
      </c>
    </row>
    <row r="258" spans="1:28" s="264" customFormat="1" ht="20.25">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3"/>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34"/>
        <v>0</v>
      </c>
      <c r="Y258" s="263"/>
      <c r="Z258" s="263"/>
      <c r="AB258" s="265" t="str">
        <f t="shared" si="35"/>
        <v/>
      </c>
    </row>
    <row r="259" spans="1:28" s="264" customFormat="1" ht="20.25">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3"/>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34"/>
        <v>0</v>
      </c>
      <c r="Y259" s="263"/>
      <c r="Z259" s="263"/>
      <c r="AB259" s="265" t="str">
        <f t="shared" si="35"/>
        <v/>
      </c>
    </row>
    <row r="260" spans="1:28" s="264" customFormat="1" ht="20.25">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3"/>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34"/>
        <v>0</v>
      </c>
      <c r="Y260" s="263"/>
      <c r="Z260" s="263"/>
      <c r="AB260" s="265" t="str">
        <f t="shared" si="35"/>
        <v/>
      </c>
    </row>
    <row r="261" spans="1:28" s="264" customFormat="1" ht="20.25">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ref="S261" ca="1" si="36">IF(B261="","",IF(ISERROR(MATCH($E261,CL,0)),"Unknown",INDIRECT("'C'!$A$"&amp;MATCH($E261,CL,0)+1)))</f>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ref="X261" ca="1" si="37">IF(AND(C261="Smelter not listed",OR(LEN(D261)=0,LEN(E261)=0)),1,0)</f>
        <v>0</v>
      </c>
      <c r="Y261" s="263"/>
      <c r="Z261" s="263"/>
      <c r="AB261" s="265" t="str">
        <f t="shared" ref="AB261" si="38">B261&amp;C261</f>
        <v/>
      </c>
    </row>
    <row r="262" spans="1:28" s="264" customFormat="1" ht="20.25">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ref="S262:S293" ca="1" si="39">IF(B262="","",IF(ISERROR(MATCH($E262,CL,0)),"Unknown",INDIRECT("'C'!$A$"&amp;MATCH($E262,CL,0)+1)))</f>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ref="X262:X293" ca="1" si="40">IF(AND(C262="Smelter not listed",OR(LEN(D262)=0,LEN(E262)=0)),1,0)</f>
        <v>0</v>
      </c>
      <c r="Y262" s="263"/>
      <c r="Z262" s="263"/>
      <c r="AB262" s="265" t="str">
        <f t="shared" ref="AB262:AB293" si="41">B262&amp;C262</f>
        <v/>
      </c>
    </row>
    <row r="263" spans="1:28" s="264" customFormat="1" ht="20.25">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9"/>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0"/>
        <v>0</v>
      </c>
      <c r="Y263" s="263"/>
      <c r="Z263" s="263"/>
      <c r="AB263" s="265" t="str">
        <f t="shared" si="41"/>
        <v/>
      </c>
    </row>
    <row r="264" spans="1:28" s="264" customFormat="1" ht="20.25">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9"/>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0"/>
        <v>0</v>
      </c>
      <c r="Y264" s="263"/>
      <c r="Z264" s="263"/>
      <c r="AB264" s="265" t="str">
        <f t="shared" si="41"/>
        <v/>
      </c>
    </row>
    <row r="265" spans="1:28" s="264" customFormat="1" ht="20.25">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9"/>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0"/>
        <v>0</v>
      </c>
      <c r="Y265" s="263"/>
      <c r="Z265" s="263"/>
      <c r="AB265" s="265" t="str">
        <f t="shared" si="41"/>
        <v/>
      </c>
    </row>
    <row r="266" spans="1:28" s="264" customFormat="1" ht="20.25">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9"/>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0"/>
        <v>0</v>
      </c>
      <c r="Y266" s="263"/>
      <c r="Z266" s="263"/>
      <c r="AB266" s="265" t="str">
        <f t="shared" si="41"/>
        <v/>
      </c>
    </row>
    <row r="267" spans="1:28" s="264" customFormat="1" ht="20.25">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9"/>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0"/>
        <v>0</v>
      </c>
      <c r="Y267" s="263"/>
      <c r="Z267" s="263"/>
      <c r="AB267" s="265" t="str">
        <f t="shared" si="41"/>
        <v/>
      </c>
    </row>
    <row r="268" spans="1:28" s="264" customFormat="1" ht="20.25">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9"/>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0"/>
        <v>0</v>
      </c>
      <c r="Y268" s="263"/>
      <c r="Z268" s="263"/>
      <c r="AB268" s="265" t="str">
        <f t="shared" si="41"/>
        <v/>
      </c>
    </row>
    <row r="269" spans="1:28" s="264" customFormat="1" ht="20.25">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9"/>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0"/>
        <v>0</v>
      </c>
      <c r="Y269" s="263"/>
      <c r="Z269" s="263"/>
      <c r="AB269" s="265" t="str">
        <f t="shared" si="41"/>
        <v/>
      </c>
    </row>
    <row r="270" spans="1:28" s="264" customFormat="1" ht="20.25">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9"/>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0"/>
        <v>0</v>
      </c>
      <c r="Y270" s="263"/>
      <c r="Z270" s="263"/>
      <c r="AB270" s="265" t="str">
        <f t="shared" si="41"/>
        <v/>
      </c>
    </row>
    <row r="271" spans="1:28" s="264" customFormat="1" ht="20.25">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9"/>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0"/>
        <v>0</v>
      </c>
      <c r="Y271" s="263"/>
      <c r="Z271" s="263"/>
      <c r="AB271" s="265" t="str">
        <f t="shared" si="41"/>
        <v/>
      </c>
    </row>
    <row r="272" spans="1:28" s="264" customFormat="1" ht="20.25">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9"/>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0"/>
        <v>0</v>
      </c>
      <c r="Y272" s="263"/>
      <c r="Z272" s="263"/>
      <c r="AB272" s="265" t="str">
        <f t="shared" si="41"/>
        <v/>
      </c>
    </row>
    <row r="273" spans="1:28" s="264" customFormat="1" ht="20.25">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9"/>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0"/>
        <v>0</v>
      </c>
      <c r="Y273" s="263"/>
      <c r="Z273" s="263"/>
      <c r="AB273" s="265" t="str">
        <f t="shared" si="41"/>
        <v/>
      </c>
    </row>
    <row r="274" spans="1:28" s="264" customFormat="1" ht="20.25">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9"/>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0"/>
        <v>0</v>
      </c>
      <c r="Y274" s="263"/>
      <c r="Z274" s="263"/>
      <c r="AB274" s="265" t="str">
        <f t="shared" si="41"/>
        <v/>
      </c>
    </row>
    <row r="275" spans="1:28" s="264" customFormat="1" ht="20.25">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9"/>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0"/>
        <v>0</v>
      </c>
      <c r="Y275" s="263"/>
      <c r="Z275" s="263"/>
      <c r="AB275" s="265" t="str">
        <f t="shared" si="41"/>
        <v/>
      </c>
    </row>
    <row r="276" spans="1:28" s="264" customFormat="1" ht="20.25">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9"/>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0"/>
        <v>0</v>
      </c>
      <c r="Y276" s="263"/>
      <c r="Z276" s="263"/>
      <c r="AB276" s="265" t="str">
        <f t="shared" si="41"/>
        <v/>
      </c>
    </row>
    <row r="277" spans="1:28" s="264" customFormat="1" ht="20.25">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39"/>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0"/>
        <v>0</v>
      </c>
      <c r="Y277" s="263"/>
      <c r="Z277" s="263"/>
      <c r="AB277" s="265" t="str">
        <f t="shared" si="41"/>
        <v/>
      </c>
    </row>
    <row r="278" spans="1:28" s="264" customFormat="1" ht="20.25">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39"/>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0"/>
        <v>0</v>
      </c>
      <c r="Y278" s="263"/>
      <c r="Z278" s="263"/>
      <c r="AB278" s="265" t="str">
        <f t="shared" si="41"/>
        <v/>
      </c>
    </row>
    <row r="279" spans="1:28" s="264" customFormat="1" ht="20.25">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9"/>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0"/>
        <v>0</v>
      </c>
      <c r="Y279" s="263"/>
      <c r="Z279" s="263"/>
      <c r="AB279" s="265" t="str">
        <f t="shared" si="41"/>
        <v/>
      </c>
    </row>
    <row r="280" spans="1:28" s="264" customFormat="1" ht="20.25">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39"/>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0"/>
        <v>0</v>
      </c>
      <c r="Y280" s="263"/>
      <c r="Z280" s="263"/>
      <c r="AB280" s="265" t="str">
        <f t="shared" si="41"/>
        <v/>
      </c>
    </row>
    <row r="281" spans="1:28" s="264" customFormat="1" ht="20.25">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39"/>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0"/>
        <v>0</v>
      </c>
      <c r="Y281" s="263"/>
      <c r="Z281" s="263"/>
      <c r="AB281" s="265" t="str">
        <f t="shared" si="41"/>
        <v/>
      </c>
    </row>
    <row r="282" spans="1:28" s="264" customFormat="1" ht="20.25">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9"/>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0"/>
        <v>0</v>
      </c>
      <c r="Y282" s="263"/>
      <c r="Z282" s="263"/>
      <c r="AB282" s="265" t="str">
        <f t="shared" si="41"/>
        <v/>
      </c>
    </row>
    <row r="283" spans="1:28" s="264" customFormat="1" ht="20.25">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9"/>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0"/>
        <v>0</v>
      </c>
      <c r="Y283" s="263"/>
      <c r="Z283" s="263"/>
      <c r="AB283" s="265" t="str">
        <f t="shared" si="41"/>
        <v/>
      </c>
    </row>
    <row r="284" spans="1:28" s="264" customFormat="1" ht="20.25">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9"/>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0"/>
        <v>0</v>
      </c>
      <c r="Y284" s="263"/>
      <c r="Z284" s="263"/>
      <c r="AB284" s="265" t="str">
        <f t="shared" si="41"/>
        <v/>
      </c>
    </row>
    <row r="285" spans="1:28" s="264" customFormat="1" ht="20.25">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39"/>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0"/>
        <v>0</v>
      </c>
      <c r="Y285" s="263"/>
      <c r="Z285" s="263"/>
      <c r="AB285" s="265" t="str">
        <f t="shared" si="41"/>
        <v/>
      </c>
    </row>
    <row r="286" spans="1:28" s="264" customFormat="1" ht="20.25">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39"/>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0"/>
        <v>0</v>
      </c>
      <c r="Y286" s="263"/>
      <c r="Z286" s="263"/>
      <c r="AB286" s="265" t="str">
        <f t="shared" si="41"/>
        <v/>
      </c>
    </row>
    <row r="287" spans="1:28" s="264" customFormat="1" ht="20.25">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39"/>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0"/>
        <v>0</v>
      </c>
      <c r="Y287" s="263"/>
      <c r="Z287" s="263"/>
      <c r="AB287" s="265" t="str">
        <f t="shared" si="41"/>
        <v/>
      </c>
    </row>
    <row r="288" spans="1:28" s="264" customFormat="1" ht="20.25">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39"/>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0"/>
        <v>0</v>
      </c>
      <c r="Y288" s="263"/>
      <c r="Z288" s="263"/>
      <c r="AB288" s="265" t="str">
        <f t="shared" si="41"/>
        <v/>
      </c>
    </row>
    <row r="289" spans="1:28" s="264" customFormat="1" ht="20.25">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39"/>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0"/>
        <v>0</v>
      </c>
      <c r="Y289" s="263"/>
      <c r="Z289" s="263"/>
      <c r="AB289" s="265" t="str">
        <f t="shared" si="41"/>
        <v/>
      </c>
    </row>
    <row r="290" spans="1:28" s="264" customFormat="1" ht="20.25">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39"/>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0"/>
        <v>0</v>
      </c>
      <c r="Y290" s="263"/>
      <c r="Z290" s="263"/>
      <c r="AB290" s="265" t="str">
        <f t="shared" si="41"/>
        <v/>
      </c>
    </row>
    <row r="291" spans="1:28" s="264" customFormat="1" ht="20.25">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39"/>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0"/>
        <v>0</v>
      </c>
      <c r="Y291" s="263"/>
      <c r="Z291" s="263"/>
      <c r="AB291" s="265" t="str">
        <f t="shared" si="41"/>
        <v/>
      </c>
    </row>
    <row r="292" spans="1:28" s="264" customFormat="1" ht="20.25">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39"/>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0"/>
        <v>0</v>
      </c>
      <c r="Y292" s="263"/>
      <c r="Z292" s="263"/>
      <c r="AB292" s="265" t="str">
        <f t="shared" si="41"/>
        <v/>
      </c>
    </row>
    <row r="293" spans="1:28" s="264" customFormat="1" ht="20.25">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39"/>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0"/>
        <v>0</v>
      </c>
      <c r="Y293" s="263"/>
      <c r="Z293" s="263"/>
      <c r="AB293" s="265" t="str">
        <f t="shared" si="41"/>
        <v/>
      </c>
    </row>
    <row r="294" spans="1:28" s="264" customFormat="1" ht="20.25">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ref="S294:S324" ca="1" si="42">IF(B294="","",IF(ISERROR(MATCH($E294,CL,0)),"Unknown",INDIRECT("'C'!$A$"&amp;MATCH($E294,CL,0)+1)))</f>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ref="X294:X324" ca="1" si="43">IF(AND(C294="Smelter not listed",OR(LEN(D294)=0,LEN(E294)=0)),1,0)</f>
        <v>0</v>
      </c>
      <c r="Y294" s="263"/>
      <c r="Z294" s="263"/>
      <c r="AB294" s="265" t="str">
        <f t="shared" ref="AB294:AB324" si="44">B294&amp;C294</f>
        <v/>
      </c>
    </row>
    <row r="295" spans="1:28" s="264" customFormat="1" ht="20.25">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3"/>
        <v>0</v>
      </c>
      <c r="Y295" s="263"/>
      <c r="Z295" s="263"/>
      <c r="AB295" s="265" t="str">
        <f t="shared" si="44"/>
        <v/>
      </c>
    </row>
    <row r="296" spans="1:28" s="264" customFormat="1" ht="20.25">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3"/>
        <v>0</v>
      </c>
      <c r="Y296" s="263"/>
      <c r="Z296" s="263"/>
      <c r="AB296" s="265" t="str">
        <f t="shared" si="44"/>
        <v/>
      </c>
    </row>
    <row r="297" spans="1:28" s="264" customFormat="1" ht="20.25">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3"/>
        <v>0</v>
      </c>
      <c r="Y297" s="263"/>
      <c r="Z297" s="263"/>
      <c r="AB297" s="265" t="str">
        <f t="shared" si="44"/>
        <v/>
      </c>
    </row>
    <row r="298" spans="1:28" s="264" customFormat="1" ht="20.25">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3"/>
        <v>0</v>
      </c>
      <c r="Y298" s="263"/>
      <c r="Z298" s="263"/>
      <c r="AB298" s="265" t="str">
        <f t="shared" si="44"/>
        <v/>
      </c>
    </row>
    <row r="299" spans="1:28" s="264" customFormat="1" ht="20.25">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3"/>
        <v>0</v>
      </c>
      <c r="Y299" s="263"/>
      <c r="Z299" s="263"/>
      <c r="AB299" s="265" t="str">
        <f t="shared" si="44"/>
        <v/>
      </c>
    </row>
    <row r="300" spans="1:28" s="264" customFormat="1" ht="20.25">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3"/>
        <v>0</v>
      </c>
      <c r="Y300" s="263"/>
      <c r="Z300" s="263"/>
      <c r="AB300" s="265" t="str">
        <f t="shared" si="44"/>
        <v/>
      </c>
    </row>
    <row r="301" spans="1:28" s="264" customFormat="1" ht="20.25">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3"/>
        <v>0</v>
      </c>
      <c r="Y301" s="263"/>
      <c r="Z301" s="263"/>
      <c r="AB301" s="265" t="str">
        <f t="shared" si="44"/>
        <v/>
      </c>
    </row>
    <row r="302" spans="1:28" s="264" customFormat="1" ht="20.25">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3"/>
        <v>0</v>
      </c>
      <c r="Y302" s="263"/>
      <c r="Z302" s="263"/>
      <c r="AB302" s="265" t="str">
        <f t="shared" si="44"/>
        <v/>
      </c>
    </row>
    <row r="303" spans="1:28" s="264" customFormat="1" ht="20.25">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3"/>
        <v>0</v>
      </c>
      <c r="Y303" s="263"/>
      <c r="Z303" s="263"/>
      <c r="AB303" s="265" t="str">
        <f t="shared" si="44"/>
        <v/>
      </c>
    </row>
    <row r="304" spans="1:28" s="264" customFormat="1" ht="20.25">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3"/>
        <v>0</v>
      </c>
      <c r="Y304" s="263"/>
      <c r="Z304" s="263"/>
      <c r="AB304" s="265" t="str">
        <f t="shared" si="44"/>
        <v/>
      </c>
    </row>
    <row r="305" spans="1:28" s="264" customFormat="1" ht="20.25">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3"/>
        <v>0</v>
      </c>
      <c r="Y305" s="263"/>
      <c r="Z305" s="263"/>
      <c r="AB305" s="265" t="str">
        <f t="shared" si="44"/>
        <v/>
      </c>
    </row>
    <row r="306" spans="1:28" s="264" customFormat="1" ht="20.25">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2"/>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3"/>
        <v>0</v>
      </c>
      <c r="Y306" s="263"/>
      <c r="Z306" s="263"/>
      <c r="AB306" s="265" t="str">
        <f t="shared" si="44"/>
        <v/>
      </c>
    </row>
    <row r="307" spans="1:28" s="264" customFormat="1" ht="20.25">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2"/>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3"/>
        <v>0</v>
      </c>
      <c r="Y307" s="263"/>
      <c r="Z307" s="263"/>
      <c r="AB307" s="265" t="str">
        <f t="shared" si="44"/>
        <v/>
      </c>
    </row>
    <row r="308" spans="1:28" s="264" customFormat="1" ht="20.25">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2"/>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3"/>
        <v>0</v>
      </c>
      <c r="Y308" s="263"/>
      <c r="Z308" s="263"/>
      <c r="AB308" s="265" t="str">
        <f t="shared" si="44"/>
        <v/>
      </c>
    </row>
    <row r="309" spans="1:28" s="264" customFormat="1" ht="20.25">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2"/>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3"/>
        <v>0</v>
      </c>
      <c r="Y309" s="263"/>
      <c r="Z309" s="263"/>
      <c r="AB309" s="265" t="str">
        <f t="shared" si="44"/>
        <v/>
      </c>
    </row>
    <row r="310" spans="1:28" s="264" customFormat="1" ht="20.25">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2"/>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3"/>
        <v>0</v>
      </c>
      <c r="Y310" s="263"/>
      <c r="Z310" s="263"/>
      <c r="AB310" s="265" t="str">
        <f t="shared" si="44"/>
        <v/>
      </c>
    </row>
    <row r="311" spans="1:28" s="264" customFormat="1" ht="20.25">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2"/>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3"/>
        <v>0</v>
      </c>
      <c r="Y311" s="263"/>
      <c r="Z311" s="263"/>
      <c r="AB311" s="265" t="str">
        <f t="shared" si="44"/>
        <v/>
      </c>
    </row>
    <row r="312" spans="1:28" s="264" customFormat="1" ht="20.25">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2"/>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3"/>
        <v>0</v>
      </c>
      <c r="Y312" s="263"/>
      <c r="Z312" s="263"/>
      <c r="AB312" s="265" t="str">
        <f t="shared" si="44"/>
        <v/>
      </c>
    </row>
    <row r="313" spans="1:28" s="264" customFormat="1" ht="20.25">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2"/>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3"/>
        <v>0</v>
      </c>
      <c r="Y313" s="263"/>
      <c r="Z313" s="263"/>
      <c r="AB313" s="265" t="str">
        <f t="shared" si="44"/>
        <v/>
      </c>
    </row>
    <row r="314" spans="1:28" s="264" customFormat="1" ht="20.25">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2"/>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3"/>
        <v>0</v>
      </c>
      <c r="Y314" s="263"/>
      <c r="Z314" s="263"/>
      <c r="AB314" s="265" t="str">
        <f t="shared" si="44"/>
        <v/>
      </c>
    </row>
    <row r="315" spans="1:28" s="264" customFormat="1" ht="20.25">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2"/>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3"/>
        <v>0</v>
      </c>
      <c r="Y315" s="263"/>
      <c r="Z315" s="263"/>
      <c r="AB315" s="265" t="str">
        <f t="shared" si="44"/>
        <v/>
      </c>
    </row>
    <row r="316" spans="1:28" s="264" customFormat="1" ht="20.25">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2"/>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3"/>
        <v>0</v>
      </c>
      <c r="Y316" s="263"/>
      <c r="Z316" s="263"/>
      <c r="AB316" s="265" t="str">
        <f t="shared" si="44"/>
        <v/>
      </c>
    </row>
    <row r="317" spans="1:28" s="264" customFormat="1" ht="20.25">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2"/>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3"/>
        <v>0</v>
      </c>
      <c r="Y317" s="263"/>
      <c r="Z317" s="263"/>
      <c r="AB317" s="265" t="str">
        <f t="shared" si="44"/>
        <v/>
      </c>
    </row>
    <row r="318" spans="1:28" s="264" customFormat="1" ht="20.25">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2"/>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3"/>
        <v>0</v>
      </c>
      <c r="Y318" s="263"/>
      <c r="Z318" s="263"/>
      <c r="AB318" s="265" t="str">
        <f t="shared" si="44"/>
        <v/>
      </c>
    </row>
    <row r="319" spans="1:28" s="264" customFormat="1" ht="20.25">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2"/>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3"/>
        <v>0</v>
      </c>
      <c r="Y319" s="263"/>
      <c r="Z319" s="263"/>
      <c r="AB319" s="265" t="str">
        <f t="shared" si="44"/>
        <v/>
      </c>
    </row>
    <row r="320" spans="1:28" s="264" customFormat="1" ht="20.25">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2"/>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3"/>
        <v>0</v>
      </c>
      <c r="Y320" s="263"/>
      <c r="Z320" s="263"/>
      <c r="AB320" s="265" t="str">
        <f t="shared" si="44"/>
        <v/>
      </c>
    </row>
    <row r="321" spans="1:28" s="264" customFormat="1" ht="20.25">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2"/>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3"/>
        <v>0</v>
      </c>
      <c r="Y321" s="263"/>
      <c r="Z321" s="263"/>
      <c r="AB321" s="265" t="str">
        <f t="shared" si="44"/>
        <v/>
      </c>
    </row>
    <row r="322" spans="1:28" s="264" customFormat="1" ht="20.25">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2"/>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3"/>
        <v>0</v>
      </c>
      <c r="Y322" s="263"/>
      <c r="Z322" s="263"/>
      <c r="AB322" s="265" t="str">
        <f t="shared" si="44"/>
        <v/>
      </c>
    </row>
    <row r="323" spans="1:28" s="264" customFormat="1" ht="20.25">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2"/>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3"/>
        <v>0</v>
      </c>
      <c r="Y323" s="263"/>
      <c r="Z323" s="263"/>
      <c r="AB323" s="265" t="str">
        <f t="shared" si="44"/>
        <v/>
      </c>
    </row>
    <row r="324" spans="1:28" s="264" customFormat="1" ht="20.25">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2"/>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3"/>
        <v>0</v>
      </c>
      <c r="Y324" s="263"/>
      <c r="Z324" s="263"/>
      <c r="AB324" s="265" t="str">
        <f t="shared" si="44"/>
        <v/>
      </c>
    </row>
    <row r="325" spans="1:28" s="264" customFormat="1" ht="20.25">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ref="S325" ca="1" si="45">IF(B325="","",IF(ISERROR(MATCH($E325,CL,0)),"Unknown",INDIRECT("'C'!$A$"&amp;MATCH($E325,CL,0)+1)))</f>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ref="X325" ca="1" si="46">IF(AND(C325="Smelter not listed",OR(LEN(D325)=0,LEN(E325)=0)),1,0)</f>
        <v>0</v>
      </c>
      <c r="Y325" s="263"/>
      <c r="Z325" s="263"/>
      <c r="AB325" s="265" t="str">
        <f t="shared" ref="AB325" si="47">B325&amp;C325</f>
        <v/>
      </c>
    </row>
    <row r="326" spans="1:28" s="264" customFormat="1" ht="20.25">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ref="S326:S357" ca="1" si="48">IF(B326="","",IF(ISERROR(MATCH($E326,CL,0)),"Unknown",INDIRECT("'C'!$A$"&amp;MATCH($E326,CL,0)+1)))</f>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ref="X326:X357" ca="1" si="49">IF(AND(C326="Smelter not listed",OR(LEN(D326)=0,LEN(E326)=0)),1,0)</f>
        <v>0</v>
      </c>
      <c r="Y326" s="263"/>
      <c r="Z326" s="263"/>
      <c r="AB326" s="265" t="str">
        <f t="shared" ref="AB326:AB357" si="50">B326&amp;C326</f>
        <v/>
      </c>
    </row>
    <row r="327" spans="1:28" s="264" customFormat="1" ht="20.25">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8"/>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9"/>
        <v>0</v>
      </c>
      <c r="Y327" s="263"/>
      <c r="Z327" s="263"/>
      <c r="AB327" s="265" t="str">
        <f t="shared" si="50"/>
        <v/>
      </c>
    </row>
    <row r="328" spans="1:28" s="264" customFormat="1" ht="20.25">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8"/>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9"/>
        <v>0</v>
      </c>
      <c r="Y328" s="263"/>
      <c r="Z328" s="263"/>
      <c r="AB328" s="265" t="str">
        <f t="shared" si="50"/>
        <v/>
      </c>
    </row>
    <row r="329" spans="1:28" s="264" customFormat="1" ht="20.25">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8"/>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9"/>
        <v>0</v>
      </c>
      <c r="Y329" s="263"/>
      <c r="Z329" s="263"/>
      <c r="AB329" s="265" t="str">
        <f t="shared" si="50"/>
        <v/>
      </c>
    </row>
    <row r="330" spans="1:28" s="264" customFormat="1" ht="20.25">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8"/>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9"/>
        <v>0</v>
      </c>
      <c r="Y330" s="263"/>
      <c r="Z330" s="263"/>
      <c r="AB330" s="265" t="str">
        <f t="shared" si="50"/>
        <v/>
      </c>
    </row>
    <row r="331" spans="1:28" s="264" customFormat="1" ht="20.25">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9"/>
        <v>0</v>
      </c>
      <c r="Y331" s="263"/>
      <c r="Z331" s="263"/>
      <c r="AB331" s="265" t="str">
        <f t="shared" si="50"/>
        <v/>
      </c>
    </row>
    <row r="332" spans="1:28" s="264" customFormat="1" ht="20.25">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9"/>
        <v>0</v>
      </c>
      <c r="Y332" s="263"/>
      <c r="Z332" s="263"/>
      <c r="AB332" s="265" t="str">
        <f t="shared" si="50"/>
        <v/>
      </c>
    </row>
    <row r="333" spans="1:28" s="264" customFormat="1" ht="20.25">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9"/>
        <v>0</v>
      </c>
      <c r="Y333" s="263"/>
      <c r="Z333" s="263"/>
      <c r="AB333" s="265" t="str">
        <f t="shared" si="50"/>
        <v/>
      </c>
    </row>
    <row r="334" spans="1:28" s="264" customFormat="1" ht="20.25">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9"/>
        <v>0</v>
      </c>
      <c r="Y334" s="263"/>
      <c r="Z334" s="263"/>
      <c r="AB334" s="265" t="str">
        <f t="shared" si="50"/>
        <v/>
      </c>
    </row>
    <row r="335" spans="1:28" s="264" customFormat="1" ht="20.25">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9"/>
        <v>0</v>
      </c>
      <c r="Y335" s="263"/>
      <c r="Z335" s="263"/>
      <c r="AB335" s="265" t="str">
        <f t="shared" si="50"/>
        <v/>
      </c>
    </row>
    <row r="336" spans="1:28" s="264" customFormat="1" ht="20.25">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9"/>
        <v>0</v>
      </c>
      <c r="Y336" s="263"/>
      <c r="Z336" s="263"/>
      <c r="AB336" s="265" t="str">
        <f t="shared" si="50"/>
        <v/>
      </c>
    </row>
    <row r="337" spans="1:28" s="264" customFormat="1" ht="20.25">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9"/>
        <v>0</v>
      </c>
      <c r="Y337" s="263"/>
      <c r="Z337" s="263"/>
      <c r="AB337" s="265" t="str">
        <f t="shared" si="50"/>
        <v/>
      </c>
    </row>
    <row r="338" spans="1:28" s="264" customFormat="1" ht="20.25">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9"/>
        <v>0</v>
      </c>
      <c r="Y338" s="263"/>
      <c r="Z338" s="263"/>
      <c r="AB338" s="265" t="str">
        <f t="shared" si="50"/>
        <v/>
      </c>
    </row>
    <row r="339" spans="1:28" s="264" customFormat="1" ht="20.25">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9"/>
        <v>0</v>
      </c>
      <c r="Y339" s="263"/>
      <c r="Z339" s="263"/>
      <c r="AB339" s="265" t="str">
        <f t="shared" si="50"/>
        <v/>
      </c>
    </row>
    <row r="340" spans="1:28" s="264" customFormat="1" ht="20.25">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8"/>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9"/>
        <v>0</v>
      </c>
      <c r="Y340" s="263"/>
      <c r="Z340" s="263"/>
      <c r="AB340" s="265" t="str">
        <f t="shared" si="50"/>
        <v/>
      </c>
    </row>
    <row r="341" spans="1:28" s="264" customFormat="1" ht="20.25">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8"/>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9"/>
        <v>0</v>
      </c>
      <c r="Y341" s="263"/>
      <c r="Z341" s="263"/>
      <c r="AB341" s="265" t="str">
        <f t="shared" si="50"/>
        <v/>
      </c>
    </row>
    <row r="342" spans="1:28" s="264" customFormat="1" ht="20.25">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8"/>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9"/>
        <v>0</v>
      </c>
      <c r="Y342" s="263"/>
      <c r="Z342" s="263"/>
      <c r="AB342" s="265" t="str">
        <f t="shared" si="50"/>
        <v/>
      </c>
    </row>
    <row r="343" spans="1:28" s="264" customFormat="1" ht="20.25">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8"/>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9"/>
        <v>0</v>
      </c>
      <c r="Y343" s="263"/>
      <c r="Z343" s="263"/>
      <c r="AB343" s="265" t="str">
        <f t="shared" si="50"/>
        <v/>
      </c>
    </row>
    <row r="344" spans="1:28" s="264" customFormat="1" ht="20.25">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8"/>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9"/>
        <v>0</v>
      </c>
      <c r="Y344" s="263"/>
      <c r="Z344" s="263"/>
      <c r="AB344" s="265" t="str">
        <f t="shared" si="50"/>
        <v/>
      </c>
    </row>
    <row r="345" spans="1:28" s="264" customFormat="1" ht="20.25">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8"/>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9"/>
        <v>0</v>
      </c>
      <c r="Y345" s="263"/>
      <c r="Z345" s="263"/>
      <c r="AB345" s="265" t="str">
        <f t="shared" si="50"/>
        <v/>
      </c>
    </row>
    <row r="346" spans="1:28" s="264" customFormat="1" ht="20.25">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9"/>
        <v>0</v>
      </c>
      <c r="Y346" s="263"/>
      <c r="Z346" s="263"/>
      <c r="AB346" s="265" t="str">
        <f t="shared" si="50"/>
        <v/>
      </c>
    </row>
    <row r="347" spans="1:28" s="264" customFormat="1" ht="20.25">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8"/>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9"/>
        <v>0</v>
      </c>
      <c r="Y347" s="263"/>
      <c r="Z347" s="263"/>
      <c r="AB347" s="265" t="str">
        <f t="shared" si="50"/>
        <v/>
      </c>
    </row>
    <row r="348" spans="1:28" s="264" customFormat="1" ht="20.25">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9"/>
        <v>0</v>
      </c>
      <c r="Y348" s="263"/>
      <c r="Z348" s="263"/>
      <c r="AB348" s="265" t="str">
        <f t="shared" si="50"/>
        <v/>
      </c>
    </row>
    <row r="349" spans="1:28" s="264" customFormat="1" ht="20.25">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9"/>
        <v>0</v>
      </c>
      <c r="Y349" s="263"/>
      <c r="Z349" s="263"/>
      <c r="AB349" s="265" t="str">
        <f t="shared" si="50"/>
        <v/>
      </c>
    </row>
    <row r="350" spans="1:28" s="264" customFormat="1" ht="20.25">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9"/>
        <v>0</v>
      </c>
      <c r="Y350" s="263"/>
      <c r="Z350" s="263"/>
      <c r="AB350" s="265" t="str">
        <f t="shared" si="50"/>
        <v/>
      </c>
    </row>
    <row r="351" spans="1:28" s="264" customFormat="1" ht="20.25">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8"/>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49"/>
        <v>0</v>
      </c>
      <c r="Y351" s="263"/>
      <c r="Z351" s="263"/>
      <c r="AB351" s="265" t="str">
        <f t="shared" si="50"/>
        <v/>
      </c>
    </row>
    <row r="352" spans="1:28" s="264" customFormat="1" ht="20.25">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8"/>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49"/>
        <v>0</v>
      </c>
      <c r="Y352" s="263"/>
      <c r="Z352" s="263"/>
      <c r="AB352" s="265" t="str">
        <f t="shared" si="50"/>
        <v/>
      </c>
    </row>
    <row r="353" spans="1:28" s="264" customFormat="1" ht="20.25">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8"/>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49"/>
        <v>0</v>
      </c>
      <c r="Y353" s="263"/>
      <c r="Z353" s="263"/>
      <c r="AB353" s="265" t="str">
        <f t="shared" si="50"/>
        <v/>
      </c>
    </row>
    <row r="354" spans="1:28" s="264" customFormat="1" ht="20.25">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49"/>
        <v>0</v>
      </c>
      <c r="Y354" s="263"/>
      <c r="Z354" s="263"/>
      <c r="AB354" s="265" t="str">
        <f t="shared" si="50"/>
        <v/>
      </c>
    </row>
    <row r="355" spans="1:28" s="264" customFormat="1" ht="20.25">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48"/>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49"/>
        <v>0</v>
      </c>
      <c r="Y355" s="263"/>
      <c r="Z355" s="263"/>
      <c r="AB355" s="265" t="str">
        <f t="shared" si="50"/>
        <v/>
      </c>
    </row>
    <row r="356" spans="1:28" s="264" customFormat="1" ht="20.25">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8"/>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49"/>
        <v>0</v>
      </c>
      <c r="Y356" s="263"/>
      <c r="Z356" s="263"/>
      <c r="AB356" s="265" t="str">
        <f t="shared" si="50"/>
        <v/>
      </c>
    </row>
    <row r="357" spans="1:28" s="264" customFormat="1" ht="20.25">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48"/>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49"/>
        <v>0</v>
      </c>
      <c r="Y357" s="263"/>
      <c r="Z357" s="263"/>
      <c r="AB357" s="265" t="str">
        <f t="shared" si="50"/>
        <v/>
      </c>
    </row>
    <row r="358" spans="1:28" s="264" customFormat="1" ht="20.25">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ref="S358:S388" ca="1" si="51">IF(B358="","",IF(ISERROR(MATCH($E358,CL,0)),"Unknown",INDIRECT("'C'!$A$"&amp;MATCH($E358,CL,0)+1)))</f>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ca="1" si="52">IF(AND(C358="Smelter not listed",OR(LEN(D358)=0,LEN(E358)=0)),1,0)</f>
        <v>0</v>
      </c>
      <c r="Y358" s="263"/>
      <c r="Z358" s="263"/>
      <c r="AB358" s="265" t="str">
        <f t="shared" ref="AB358:AB388" si="53">B358&amp;C358</f>
        <v/>
      </c>
    </row>
    <row r="359" spans="1:28" s="264" customFormat="1" ht="20.25">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20.25">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20.25">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20.25">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25">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25">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25">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25">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25">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25">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25">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25">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25">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25">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25">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25">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25">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25">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25">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25">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25">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25">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25">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25">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2"/>
        <v>0</v>
      </c>
      <c r="Y382" s="263"/>
      <c r="Z382" s="263"/>
      <c r="AB382" s="265" t="str">
        <f t="shared" si="53"/>
        <v/>
      </c>
    </row>
    <row r="383" spans="1:28" s="264" customFormat="1" ht="20.25">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2"/>
        <v>0</v>
      </c>
      <c r="Y383" s="263"/>
      <c r="Z383" s="263"/>
      <c r="AB383" s="265" t="str">
        <f t="shared" si="53"/>
        <v/>
      </c>
    </row>
    <row r="384" spans="1:28" s="264" customFormat="1" ht="20.25">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2"/>
        <v>0</v>
      </c>
      <c r="Y384" s="263"/>
      <c r="Z384" s="263"/>
      <c r="AB384" s="265" t="str">
        <f t="shared" si="53"/>
        <v/>
      </c>
    </row>
    <row r="385" spans="1:28" s="264" customFormat="1" ht="20.25">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2"/>
        <v>0</v>
      </c>
      <c r="Y385" s="263"/>
      <c r="Z385" s="263"/>
      <c r="AB385" s="265" t="str">
        <f t="shared" si="53"/>
        <v/>
      </c>
    </row>
    <row r="386" spans="1:28" s="264" customFormat="1" ht="20.25">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1"/>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2"/>
        <v>0</v>
      </c>
      <c r="Y386" s="263"/>
      <c r="Z386" s="263"/>
      <c r="AB386" s="265" t="str">
        <f t="shared" si="53"/>
        <v/>
      </c>
    </row>
    <row r="387" spans="1:28" s="264" customFormat="1" ht="20.25">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1"/>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2"/>
        <v>0</v>
      </c>
      <c r="Y387" s="263"/>
      <c r="Z387" s="263"/>
      <c r="AB387" s="265" t="str">
        <f t="shared" si="53"/>
        <v/>
      </c>
    </row>
    <row r="388" spans="1:28" s="264" customFormat="1" ht="20.25">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1"/>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2"/>
        <v>0</v>
      </c>
      <c r="Y388" s="263"/>
      <c r="Z388" s="263"/>
      <c r="AB388" s="265" t="str">
        <f t="shared" si="53"/>
        <v/>
      </c>
    </row>
    <row r="389" spans="1:28" s="264" customFormat="1" ht="20.25">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 ca="1" si="54">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 ca="1" si="55">IF(AND(C389="Smelter not listed",OR(LEN(D389)=0,LEN(E389)=0)),1,0)</f>
        <v>0</v>
      </c>
      <c r="Y389" s="263"/>
      <c r="Z389" s="263"/>
      <c r="AB389" s="265" t="str">
        <f t="shared" ref="AB389" si="56">B389&amp;C389</f>
        <v/>
      </c>
    </row>
    <row r="390" spans="1:28" s="264" customFormat="1" ht="20.25">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57">IF(B390="","",IF(ISERROR(MATCH($E390,CL,0)),"Unknown",INDIRECT("'C'!$A$"&amp;MATCH($E390,CL,0)+1)))</f>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ca="1" si="58">IF(AND(C390="Smelter not listed",OR(LEN(D390)=0,LEN(E390)=0)),1,0)</f>
        <v>0</v>
      </c>
      <c r="Y390" s="263"/>
      <c r="Z390" s="263"/>
      <c r="AB390" s="265" t="str">
        <f t="shared" ref="AB390:AB421" si="59">B390&amp;C390</f>
        <v/>
      </c>
    </row>
    <row r="391" spans="1:28" s="264" customFormat="1" ht="20.25">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25">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25">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25">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25">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25">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25">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25">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25">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25">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25">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25">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25">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25">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25">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25">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25">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25">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25">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25">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25">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25">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25">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25">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25">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25">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25">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25">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25">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25">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20.25">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7"/>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8"/>
        <v>0</v>
      </c>
      <c r="Y421" s="263"/>
      <c r="Z421" s="263"/>
      <c r="AB421" s="265" t="str">
        <f t="shared" si="59"/>
        <v/>
      </c>
    </row>
    <row r="422" spans="1:28" s="264" customFormat="1" ht="20.25">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60">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61">IF(AND(C422="Smelter not listed",OR(LEN(D422)=0,LEN(E422)=0)),1,0)</f>
        <v>0</v>
      </c>
      <c r="Y422" s="263"/>
      <c r="Z422" s="263"/>
      <c r="AB422" s="265" t="str">
        <f t="shared" ref="AB422:AB452" si="62">B422&amp;C422</f>
        <v/>
      </c>
    </row>
    <row r="423" spans="1:28" s="264" customFormat="1" ht="20.25">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25">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25">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25">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25">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25">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25">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25">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25">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25">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25">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25">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25">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25">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25">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25">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25">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25">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25">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25">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25">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25">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25">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25">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25">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25">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25">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25">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1"/>
        <v>0</v>
      </c>
      <c r="Y450" s="263"/>
      <c r="Z450" s="263"/>
      <c r="AB450" s="265" t="str">
        <f t="shared" si="62"/>
        <v/>
      </c>
    </row>
    <row r="451" spans="1:28" s="264" customFormat="1" ht="20.25">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0"/>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1"/>
        <v>0</v>
      </c>
      <c r="Y451" s="263"/>
      <c r="Z451" s="263"/>
      <c r="AB451" s="265" t="str">
        <f t="shared" si="62"/>
        <v/>
      </c>
    </row>
    <row r="452" spans="1:28" s="264" customFormat="1" ht="20.25">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0"/>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1"/>
        <v>0</v>
      </c>
      <c r="Y452" s="263"/>
      <c r="Z452" s="263"/>
      <c r="AB452" s="265" t="str">
        <f t="shared" si="62"/>
        <v/>
      </c>
    </row>
    <row r="453" spans="1:28" s="264" customFormat="1" ht="20.25">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 ca="1" si="63">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ca="1" si="64">IF(AND(C453="Smelter not listed",OR(LEN(D453)=0,LEN(E453)=0)),1,0)</f>
        <v>0</v>
      </c>
      <c r="Y453" s="263"/>
      <c r="Z453" s="263"/>
      <c r="AB453" s="265" t="str">
        <f t="shared" ref="AB453" si="65">B453&amp;C453</f>
        <v/>
      </c>
    </row>
    <row r="454" spans="1:28" s="264" customFormat="1" ht="20.25">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66">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67">IF(AND(C454="Smelter not listed",OR(LEN(D454)=0,LEN(E454)=0)),1,0)</f>
        <v>0</v>
      </c>
      <c r="Y454" s="263"/>
      <c r="Z454" s="263"/>
      <c r="AB454" s="265" t="str">
        <f t="shared" ref="AB454:AB485" si="68">B454&amp;C454</f>
        <v/>
      </c>
    </row>
    <row r="455" spans="1:28" s="264" customFormat="1" ht="20.25">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25">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25">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25">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25">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25">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25">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25">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25">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25">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25">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25">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25">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25">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25">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25">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25">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25">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25">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25">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25">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25">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25">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25">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25">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25">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25">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25">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25">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25">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20.25">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6"/>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7"/>
        <v>0</v>
      </c>
      <c r="Y485" s="263"/>
      <c r="Z485" s="263"/>
      <c r="AB485" s="265" t="str">
        <f t="shared" si="68"/>
        <v/>
      </c>
    </row>
    <row r="486" spans="1:28" s="264" customFormat="1" ht="20.25">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69">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70">IF(AND(C486="Smelter not listed",OR(LEN(D486)=0,LEN(E486)=0)),1,0)</f>
        <v>0</v>
      </c>
      <c r="Y486" s="263"/>
      <c r="Z486" s="263"/>
      <c r="AB486" s="265" t="str">
        <f t="shared" ref="AB486:AB516" si="71">B486&amp;C486</f>
        <v/>
      </c>
    </row>
    <row r="487" spans="1:28" s="264" customFormat="1" ht="20.25">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25">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25">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25">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25">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25">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25">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25">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25">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25">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25">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25">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25">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25">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25">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25">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25">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25">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25">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25">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25">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25">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25">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25">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25">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25">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25">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25">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0"/>
        <v>0</v>
      </c>
      <c r="Y514" s="263"/>
      <c r="Z514" s="263"/>
      <c r="AB514" s="265" t="str">
        <f t="shared" si="71"/>
        <v/>
      </c>
    </row>
    <row r="515" spans="1:28" s="264" customFormat="1" ht="20.25">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9"/>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0"/>
        <v>0</v>
      </c>
      <c r="Y515" s="263"/>
      <c r="Z515" s="263"/>
      <c r="AB515" s="265" t="str">
        <f t="shared" si="71"/>
        <v/>
      </c>
    </row>
    <row r="516" spans="1:28" s="264" customFormat="1" ht="20.25">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69"/>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0"/>
        <v>0</v>
      </c>
      <c r="Y516" s="263"/>
      <c r="Z516" s="263"/>
      <c r="AB516" s="265" t="str">
        <f t="shared" si="71"/>
        <v/>
      </c>
    </row>
    <row r="517" spans="1:28" s="264" customFormat="1" ht="20.25">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 ca="1" si="72">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ca="1" si="73">IF(AND(C517="Smelter not listed",OR(LEN(D517)=0,LEN(E517)=0)),1,0)</f>
        <v>0</v>
      </c>
      <c r="Y517" s="263"/>
      <c r="Z517" s="263"/>
      <c r="AB517" s="265" t="str">
        <f t="shared" ref="AB517" si="74">B517&amp;C517</f>
        <v/>
      </c>
    </row>
    <row r="518" spans="1:28" s="264" customFormat="1" ht="20.25">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75">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76">IF(AND(C518="Smelter not listed",OR(LEN(D518)=0,LEN(E518)=0)),1,0)</f>
        <v>0</v>
      </c>
      <c r="Y518" s="263"/>
      <c r="Z518" s="263"/>
      <c r="AB518" s="265" t="str">
        <f t="shared" ref="AB518:AB549" si="77">B518&amp;C518</f>
        <v/>
      </c>
    </row>
    <row r="519" spans="1:28" s="264" customFormat="1" ht="20.25">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25">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25">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25">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25">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25">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25">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25">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25">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25">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25">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25">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25">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25">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25">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25">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25">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25">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25">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25">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25">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25">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25">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25">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25">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25">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25">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25">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25">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25">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25">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6"/>
        <v>0</v>
      </c>
      <c r="Y549" s="263"/>
      <c r="Z549" s="263"/>
      <c r="AB549" s="265" t="str">
        <f t="shared" si="77"/>
        <v/>
      </c>
    </row>
    <row r="550" spans="1:28" s="264" customFormat="1" ht="20.25">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8">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79">IF(AND(C550="Smelter not listed",OR(LEN(D550)=0,LEN(E550)=0)),1,0)</f>
        <v>0</v>
      </c>
      <c r="Y550" s="263"/>
      <c r="Z550" s="263"/>
      <c r="AB550" s="265" t="str">
        <f t="shared" ref="AB550:AB580" si="80">B550&amp;C550</f>
        <v/>
      </c>
    </row>
    <row r="551" spans="1:28" s="264" customFormat="1" ht="20.25">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25">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25">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25">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25">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25">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25">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25">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25">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25">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25">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25">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25">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25">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25">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25">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25">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25">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25">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25">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25">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25">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25">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25">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25">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25">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25">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25">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25">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20.25">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79"/>
        <v>0</v>
      </c>
      <c r="Y580" s="263"/>
      <c r="Z580" s="263"/>
      <c r="AB580" s="265" t="str">
        <f t="shared" si="80"/>
        <v/>
      </c>
    </row>
    <row r="581" spans="1:28" s="264" customFormat="1" ht="20.25">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2">IF(AND(C581="Smelter not listed",OR(LEN(D581)=0,LEN(E581)=0)),1,0)</f>
        <v>0</v>
      </c>
      <c r="Y581" s="263"/>
      <c r="Z581" s="263"/>
      <c r="AB581" s="265" t="str">
        <f t="shared" ref="AB581" si="83">B581&amp;C581</f>
        <v/>
      </c>
    </row>
    <row r="582" spans="1:28" s="264" customFormat="1" ht="20.25">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25">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25">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25">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20.25">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5">IF(AND(C586="Smelter not listed",OR(LEN(D586)=0,LEN(E586)=0)),1,0)</f>
        <v>0</v>
      </c>
      <c r="Y586" s="263"/>
      <c r="Z586" s="263"/>
      <c r="AB586" s="265" t="str">
        <f t="shared" ref="AB586" si="86">B586&amp;C586</f>
        <v/>
      </c>
    </row>
    <row r="587" spans="1:28" s="264" customFormat="1" ht="20.25">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8">IF(AND(C587="Smelter not listed",OR(LEN(D587)=0,LEN(E587)=0)),1,0)</f>
        <v>0</v>
      </c>
      <c r="Y587" s="263"/>
      <c r="Z587" s="263"/>
      <c r="AB587" s="265" t="str">
        <f t="shared" ref="AB587:AB634" si="89">B587&amp;C587</f>
        <v/>
      </c>
    </row>
    <row r="588" spans="1:28" s="264" customFormat="1" ht="20.25">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25">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25">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25">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25">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25">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25">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25">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25">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25">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25">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25">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25">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25">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25">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25">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25">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25">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25">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25">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25">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25">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25">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25">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25">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25">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25">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25">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25">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25">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25">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25">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25">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25">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25">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25">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25">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25">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25">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25">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25">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25">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25">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25">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25">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25">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20.25">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8"/>
        <v>0</v>
      </c>
      <c r="Y634" s="263"/>
      <c r="Z634" s="263"/>
      <c r="AB634" s="265" t="str">
        <f t="shared" si="89"/>
        <v/>
      </c>
    </row>
    <row r="635" spans="1:28" s="264" customFormat="1" ht="20.25">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90">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91">IF(AND(C635="Smelter not listed",OR(LEN(D635)=0,LEN(E635)=0)),1,0)</f>
        <v>0</v>
      </c>
      <c r="Y635" s="263"/>
      <c r="Z635" s="263"/>
      <c r="AB635" s="265" t="str">
        <f t="shared" ref="AB635" si="92">B635&amp;C635</f>
        <v/>
      </c>
    </row>
    <row r="636" spans="1:28" s="264" customFormat="1" ht="20.25">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93">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94">IF(AND(C636="Smelter not listed",OR(LEN(D636)=0,LEN(E636)=0)),1,0)</f>
        <v>0</v>
      </c>
      <c r="Y636" s="263"/>
      <c r="Z636" s="263"/>
      <c r="AB636" s="265" t="str">
        <f t="shared" ref="AB636:AB667" si="95">B636&amp;C636</f>
        <v/>
      </c>
    </row>
    <row r="637" spans="1:28" s="264" customFormat="1" ht="20.25">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25">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25">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25">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25">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25">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25">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25">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25">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25">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25">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25">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25">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25">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25">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25">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25">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25">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25">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25">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25">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25">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25">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25">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25">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25">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25">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25">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25">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25">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25">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20.25">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6">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7">IF(AND(C668="Smelter not listed",OR(LEN(D668)=0,LEN(E668)=0)),1,0)</f>
        <v>0</v>
      </c>
      <c r="Y668" s="263"/>
      <c r="Z668" s="263"/>
      <c r="AB668" s="265" t="str">
        <f t="shared" ref="AB668:AB698" si="98">B668&amp;C668</f>
        <v/>
      </c>
    </row>
    <row r="669" spans="1:28" s="264" customFormat="1" ht="20.25">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25">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25">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25">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25">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25">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25">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25">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25">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25">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25">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25">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25">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25">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25">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25">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25">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25">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25">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25">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25">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25">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25">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25">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25">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25">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25">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25">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25">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20.25">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6"/>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7"/>
        <v>0</v>
      </c>
      <c r="Y698" s="263"/>
      <c r="Z698" s="263"/>
      <c r="AB698" s="265" t="str">
        <f t="shared" si="98"/>
        <v/>
      </c>
    </row>
    <row r="699" spans="1:28" s="264" customFormat="1" ht="20.25">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99">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100">IF(AND(C699="Smelter not listed",OR(LEN(D699)=0,LEN(E699)=0)),1,0)</f>
        <v>0</v>
      </c>
      <c r="Y699" s="263"/>
      <c r="Z699" s="263"/>
      <c r="AB699" s="265" t="str">
        <f t="shared" ref="AB699" si="101">B699&amp;C699</f>
        <v/>
      </c>
    </row>
    <row r="700" spans="1:28" s="264" customFormat="1" ht="20.25">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102">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103">IF(AND(C700="Smelter not listed",OR(LEN(D700)=0,LEN(E700)=0)),1,0)</f>
        <v>0</v>
      </c>
      <c r="Y700" s="263"/>
      <c r="Z700" s="263"/>
      <c r="AB700" s="265" t="str">
        <f t="shared" ref="AB700:AB731" si="104">B700&amp;C700</f>
        <v/>
      </c>
    </row>
    <row r="701" spans="1:28" s="264" customFormat="1" ht="20.25">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25">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25">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25">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25">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25">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25">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25">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25">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25">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25">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25">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25">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25">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25">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25">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25">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25">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25">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25">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25">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25">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25">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25">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25">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25">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25">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25">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25">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25">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25">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20.25">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5">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6">IF(AND(C732="Smelter not listed",OR(LEN(D732)=0,LEN(E732)=0)),1,0)</f>
        <v>0</v>
      </c>
      <c r="Y732" s="263"/>
      <c r="Z732" s="263"/>
      <c r="AB732" s="265" t="str">
        <f t="shared" ref="AB732:AB762" si="107">B732&amp;C732</f>
        <v/>
      </c>
    </row>
    <row r="733" spans="1:28" s="264" customFormat="1" ht="20.25">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25">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25">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25">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25">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25">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25">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25">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25">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25">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25">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25">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25">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25">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25">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25">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25">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25">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25">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25">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25">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25">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25">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25">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25">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25">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25">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25">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25">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20.25">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5"/>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6"/>
        <v>0</v>
      </c>
      <c r="Y762" s="263"/>
      <c r="Z762" s="263"/>
      <c r="AB762" s="265" t="str">
        <f t="shared" si="107"/>
        <v/>
      </c>
    </row>
    <row r="763" spans="1:28" s="264" customFormat="1" ht="20.25">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8">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09">IF(AND(C763="Smelter not listed",OR(LEN(D763)=0,LEN(E763)=0)),1,0)</f>
        <v>0</v>
      </c>
      <c r="Y763" s="263"/>
      <c r="Z763" s="263"/>
      <c r="AB763" s="265" t="str">
        <f t="shared" ref="AB763" si="110">B763&amp;C763</f>
        <v/>
      </c>
    </row>
    <row r="764" spans="1:28" s="264" customFormat="1" ht="20.25">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11">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12">IF(AND(C764="Smelter not listed",OR(LEN(D764)=0,LEN(E764)=0)),1,0)</f>
        <v>0</v>
      </c>
      <c r="Y764" s="263"/>
      <c r="Z764" s="263"/>
      <c r="AB764" s="265" t="str">
        <f t="shared" ref="AB764:AB795" si="113">B764&amp;C764</f>
        <v/>
      </c>
    </row>
    <row r="765" spans="1:28" s="264" customFormat="1" ht="20.25">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25">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25">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25">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25">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25">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25">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25">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25">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25">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25">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25">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25">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25">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25">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25">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25">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25">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25">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25">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25">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25">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25">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25">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25">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25">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25">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25">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25">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25">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25">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20.25">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14">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5">IF(AND(C796="Smelter not listed",OR(LEN(D796)=0,LEN(E796)=0)),1,0)</f>
        <v>0</v>
      </c>
      <c r="Y796" s="263"/>
      <c r="Z796" s="263"/>
      <c r="AB796" s="265" t="str">
        <f t="shared" ref="AB796:AB826" si="116">B796&amp;C796</f>
        <v/>
      </c>
    </row>
    <row r="797" spans="1:28" s="264" customFormat="1" ht="20.25">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25">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25">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25">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25">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25">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25">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25">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25">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25">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25">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25">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25">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25">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25">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25">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25">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25">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25">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25">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25">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25">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25">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25">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25">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25">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25">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25">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25">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20.25">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4"/>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5"/>
        <v>0</v>
      </c>
      <c r="Y826" s="263"/>
      <c r="Z826" s="263"/>
      <c r="AB826" s="265" t="str">
        <f t="shared" si="116"/>
        <v/>
      </c>
    </row>
    <row r="827" spans="1:28" s="264" customFormat="1" ht="20.25">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7">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8">IF(AND(C827="Smelter not listed",OR(LEN(D827)=0,LEN(E827)=0)),1,0)</f>
        <v>0</v>
      </c>
      <c r="Y827" s="263"/>
      <c r="Z827" s="263"/>
      <c r="AB827" s="265" t="str">
        <f t="shared" ref="AB827" si="119">B827&amp;C827</f>
        <v/>
      </c>
    </row>
    <row r="828" spans="1:28" s="264" customFormat="1" ht="20.25">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20">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21">IF(AND(C828="Smelter not listed",OR(LEN(D828)=0,LEN(E828)=0)),1,0)</f>
        <v>0</v>
      </c>
      <c r="Y828" s="263"/>
      <c r="Z828" s="263"/>
      <c r="AB828" s="265" t="str">
        <f t="shared" ref="AB828:AB859" si="122">B828&amp;C828</f>
        <v/>
      </c>
    </row>
    <row r="829" spans="1:28" s="264" customFormat="1" ht="20.25">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25">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25">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25">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25">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25">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25">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25">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25">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25">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25">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25">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25">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25">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25">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25">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25">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25">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25">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25">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25">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25">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25">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25">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25">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25">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25">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25">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25">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25">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25">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20.25">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23">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24">IF(AND(C860="Smelter not listed",OR(LEN(D860)=0,LEN(E860)=0)),1,0)</f>
        <v>0</v>
      </c>
      <c r="Y860" s="263"/>
      <c r="Z860" s="263"/>
      <c r="AB860" s="265" t="str">
        <f t="shared" ref="AB860:AB890" si="125">B860&amp;C860</f>
        <v/>
      </c>
    </row>
    <row r="861" spans="1:28" s="264" customFormat="1" ht="20.25">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25">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25">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25">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25">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25">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25">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25">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25">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25">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25">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25">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25">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25">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25">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25">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25">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25">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25">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25">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25">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25">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25">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25">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25">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25">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25">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25">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25">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20.25">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3"/>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4"/>
        <v>0</v>
      </c>
      <c r="Y890" s="263"/>
      <c r="Z890" s="263"/>
      <c r="AB890" s="265" t="str">
        <f t="shared" si="125"/>
        <v/>
      </c>
    </row>
    <row r="891" spans="1:28" s="264" customFormat="1" ht="20.25">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6">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7">IF(AND(C891="Smelter not listed",OR(LEN(D891)=0,LEN(E891)=0)),1,0)</f>
        <v>0</v>
      </c>
      <c r="Y891" s="263"/>
      <c r="Z891" s="263"/>
      <c r="AB891" s="265" t="str">
        <f t="shared" ref="AB891" si="128">B891&amp;C891</f>
        <v/>
      </c>
    </row>
    <row r="892" spans="1:28" s="264" customFormat="1" ht="20.25">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29">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30">IF(AND(C892="Smelter not listed",OR(LEN(D892)=0,LEN(E892)=0)),1,0)</f>
        <v>0</v>
      </c>
      <c r="Y892" s="263"/>
      <c r="Z892" s="263"/>
      <c r="AB892" s="265" t="str">
        <f t="shared" ref="AB892:AB923" si="131">B892&amp;C892</f>
        <v/>
      </c>
    </row>
    <row r="893" spans="1:28" s="264" customFormat="1" ht="20.25">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25">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25">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25">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25">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25">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25">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25">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25">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25">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25">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25">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25">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25">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25">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25">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25">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25">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25">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25">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25">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25">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25">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25">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25">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25">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25">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25">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25">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25">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25">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20.25">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32">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33">IF(AND(C924="Smelter not listed",OR(LEN(D924)=0,LEN(E924)=0)),1,0)</f>
        <v>0</v>
      </c>
      <c r="Y924" s="263"/>
      <c r="Z924" s="263"/>
      <c r="AB924" s="265" t="str">
        <f t="shared" ref="AB924:AB954" si="134">B924&amp;C924</f>
        <v/>
      </c>
    </row>
    <row r="925" spans="1:28" s="264" customFormat="1" ht="20.25">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25">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25">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25">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25">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25">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25">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25">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25">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25">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25">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25">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25">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25">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25">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25">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25">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25">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25">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25">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25">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25">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25">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25">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25">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25">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25">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25">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25">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20.25">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2"/>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3"/>
        <v>0</v>
      </c>
      <c r="Y954" s="263"/>
      <c r="Z954" s="263"/>
      <c r="AB954" s="265" t="str">
        <f t="shared" si="134"/>
        <v/>
      </c>
    </row>
    <row r="955" spans="1:28" s="264" customFormat="1" ht="20.25">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5">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6">IF(AND(C955="Smelter not listed",OR(LEN(D955)=0,LEN(E955)=0)),1,0)</f>
        <v>0</v>
      </c>
      <c r="Y955" s="263"/>
      <c r="Z955" s="263"/>
      <c r="AB955" s="265" t="str">
        <f t="shared" ref="AB955" si="137">B955&amp;C955</f>
        <v/>
      </c>
    </row>
    <row r="956" spans="1:28" s="264" customFormat="1" ht="20.25">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8">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39">IF(AND(C956="Smelter not listed",OR(LEN(D956)=0,LEN(E956)=0)),1,0)</f>
        <v>0</v>
      </c>
      <c r="Y956" s="263"/>
      <c r="Z956" s="263"/>
      <c r="AB956" s="265" t="str">
        <f t="shared" ref="AB956:AB987" si="140">B956&amp;C956</f>
        <v/>
      </c>
    </row>
    <row r="957" spans="1:28" s="264" customFormat="1" ht="20.25">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25">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25">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25">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25">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25">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25">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25">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25">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25">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25">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25">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25">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25">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25">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25">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25">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25">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25">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25">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25">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25">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25">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25">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25">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25">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25">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25">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25">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25">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25">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20.25">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41">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42">IF(AND(C988="Smelter not listed",OR(LEN(D988)=0,LEN(E988)=0)),1,0)</f>
        <v>0</v>
      </c>
      <c r="Y988" s="263"/>
      <c r="Z988" s="263"/>
      <c r="AB988" s="265" t="str">
        <f t="shared" ref="AB988:AB1018" si="143">B988&amp;C988</f>
        <v/>
      </c>
    </row>
    <row r="989" spans="1:28" s="264" customFormat="1" ht="20.25">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25">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25">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25">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25">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25">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25">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25">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25">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25">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25">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25">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25">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25">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25">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25">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25">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25">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25">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25">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25">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25">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25">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25">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25">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25">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25">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25">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25">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20.25">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1"/>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2"/>
        <v>0</v>
      </c>
      <c r="Y1018" s="263"/>
      <c r="Z1018" s="263"/>
      <c r="AB1018" s="265" t="str">
        <f t="shared" si="143"/>
        <v/>
      </c>
    </row>
    <row r="1019" spans="1:28" s="264" customFormat="1" ht="20.25">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44">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5">IF(AND(C1019="Smelter not listed",OR(LEN(D1019)=0,LEN(E1019)=0)),1,0)</f>
        <v>0</v>
      </c>
      <c r="Y1019" s="263"/>
      <c r="Z1019" s="263"/>
      <c r="AB1019" s="265" t="str">
        <f t="shared" ref="AB1019" si="146">B1019&amp;C1019</f>
        <v/>
      </c>
    </row>
    <row r="1020" spans="1:28" s="264" customFormat="1" ht="20.25">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7">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8">IF(AND(C1020="Smelter not listed",OR(LEN(D1020)=0,LEN(E1020)=0)),1,0)</f>
        <v>0</v>
      </c>
      <c r="Y1020" s="263"/>
      <c r="Z1020" s="263"/>
      <c r="AB1020" s="265" t="str">
        <f t="shared" ref="AB1020:AB1051" si="149">B1020&amp;C1020</f>
        <v/>
      </c>
    </row>
    <row r="1021" spans="1:28" s="264" customFormat="1" ht="20.25">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25">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25">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25">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25">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25">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25">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25">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25">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25">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25">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25">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25">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25">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25">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25">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25">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25">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25">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25">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25">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25">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25">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25">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25">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25">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25">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25">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25">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25">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25">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20.25">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50">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51">IF(AND(C1052="Smelter not listed",OR(LEN(D1052)=0,LEN(E1052)=0)),1,0)</f>
        <v>0</v>
      </c>
      <c r="Y1052" s="263"/>
      <c r="Z1052" s="263"/>
      <c r="AB1052" s="265" t="str">
        <f t="shared" ref="AB1052:AB1082" si="152">B1052&amp;C1052</f>
        <v/>
      </c>
    </row>
    <row r="1053" spans="1:28" s="264" customFormat="1" ht="20.25">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25">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25">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25">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25">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25">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25">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25">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25">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25">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25">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25">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25">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25">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25">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25">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25">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25">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25">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25">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25">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25">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25">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25">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25">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25">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25">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25">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25">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20.25">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0"/>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1"/>
        <v>0</v>
      </c>
      <c r="Y1082" s="263"/>
      <c r="Z1082" s="263"/>
      <c r="AB1082" s="265" t="str">
        <f t="shared" si="152"/>
        <v/>
      </c>
    </row>
    <row r="1083" spans="1:28" s="264" customFormat="1" ht="20.25">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53">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54">IF(AND(C1083="Smelter not listed",OR(LEN(D1083)=0,LEN(E1083)=0)),1,0)</f>
        <v>0</v>
      </c>
      <c r="Y1083" s="263"/>
      <c r="Z1083" s="263"/>
      <c r="AB1083" s="265" t="str">
        <f t="shared" ref="AB1083" si="155">B1083&amp;C1083</f>
        <v/>
      </c>
    </row>
    <row r="1084" spans="1:28" s="264" customFormat="1" ht="20.25">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6">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7">IF(AND(C1084="Smelter not listed",OR(LEN(D1084)=0,LEN(E1084)=0)),1,0)</f>
        <v>0</v>
      </c>
      <c r="Y1084" s="263"/>
      <c r="Z1084" s="263"/>
      <c r="AB1084" s="265" t="str">
        <f t="shared" ref="AB1084:AB1115" si="158">B1084&amp;C1084</f>
        <v/>
      </c>
    </row>
    <row r="1085" spans="1:28" s="264" customFormat="1" ht="20.25">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25">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25">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25">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25">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25">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25">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25">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25">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25">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25">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25">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25">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25">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25">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25">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25">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25">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25">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25">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25">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25">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25">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25">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25">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25">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25">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25">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25">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25">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25">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20.25">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59">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60">IF(AND(C1116="Smelter not listed",OR(LEN(D1116)=0,LEN(E1116)=0)),1,0)</f>
        <v>0</v>
      </c>
      <c r="Y1116" s="263"/>
      <c r="Z1116" s="263"/>
      <c r="AB1116" s="265" t="str">
        <f t="shared" ref="AB1116:AB1146" si="161">B1116&amp;C1116</f>
        <v/>
      </c>
    </row>
    <row r="1117" spans="1:28" s="264" customFormat="1" ht="20.25">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25">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25">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25">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25">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25">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25">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25">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25">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25">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25">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25">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25">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25">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25">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25">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25">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25">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25">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25">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25">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25">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25">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25">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25">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25">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25">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25">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25">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20.25">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59"/>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0"/>
        <v>0</v>
      </c>
      <c r="Y1146" s="263"/>
      <c r="Z1146" s="263"/>
      <c r="AB1146" s="265" t="str">
        <f t="shared" si="161"/>
        <v/>
      </c>
    </row>
    <row r="1147" spans="1:28" s="264" customFormat="1" ht="20.25">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62">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63">IF(AND(C1147="Smelter not listed",OR(LEN(D1147)=0,LEN(E1147)=0)),1,0)</f>
        <v>0</v>
      </c>
      <c r="Y1147" s="263"/>
      <c r="Z1147" s="263"/>
      <c r="AB1147" s="265" t="str">
        <f t="shared" ref="AB1147" si="164">B1147&amp;C1147</f>
        <v/>
      </c>
    </row>
    <row r="1148" spans="1:28" s="264" customFormat="1" ht="20.25">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5">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6">IF(AND(C1148="Smelter not listed",OR(LEN(D1148)=0,LEN(E1148)=0)),1,0)</f>
        <v>0</v>
      </c>
      <c r="Y1148" s="263"/>
      <c r="Z1148" s="263"/>
      <c r="AB1148" s="265" t="str">
        <f t="shared" ref="AB1148:AB1179" si="167">B1148&amp;C1148</f>
        <v/>
      </c>
    </row>
    <row r="1149" spans="1:28" s="264" customFormat="1" ht="20.25">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25">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25">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25">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25">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25">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25">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25">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25">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25">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25">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25">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25">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25">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25">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25">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25">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25">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25">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25">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25">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25">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25">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25">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25">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25">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25">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25">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25">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25">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25">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20.25">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8">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69">IF(AND(C1180="Smelter not listed",OR(LEN(D1180)=0,LEN(E1180)=0)),1,0)</f>
        <v>0</v>
      </c>
      <c r="Y1180" s="263"/>
      <c r="Z1180" s="263"/>
      <c r="AB1180" s="265" t="str">
        <f t="shared" ref="AB1180:AB1210" si="170">B1180&amp;C1180</f>
        <v/>
      </c>
    </row>
    <row r="1181" spans="1:28" s="264" customFormat="1" ht="20.25">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25">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25">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25">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25">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25">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25">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25">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25">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25">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25">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25">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25">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25">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25">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25">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25">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25">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25">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25">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25">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25">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25">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25">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25">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25">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25">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25">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25">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20.25">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8"/>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69"/>
        <v>0</v>
      </c>
      <c r="Y1210" s="263"/>
      <c r="Z1210" s="263"/>
      <c r="AB1210" s="265" t="str">
        <f t="shared" si="170"/>
        <v/>
      </c>
    </row>
    <row r="1211" spans="1:28" s="264" customFormat="1" ht="20.25">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7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72">IF(AND(C1211="Smelter not listed",OR(LEN(D1211)=0,LEN(E1211)=0)),1,0)</f>
        <v>0</v>
      </c>
      <c r="Y1211" s="263"/>
      <c r="Z1211" s="263"/>
      <c r="AB1211" s="265" t="str">
        <f t="shared" ref="AB1211" si="173">B1211&amp;C1211</f>
        <v/>
      </c>
    </row>
    <row r="1212" spans="1:28" s="264" customFormat="1" ht="20.25">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7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5">IF(AND(C1212="Smelter not listed",OR(LEN(D1212)=0,LEN(E1212)=0)),1,0)</f>
        <v>0</v>
      </c>
      <c r="Y1212" s="263"/>
      <c r="Z1212" s="263"/>
      <c r="AB1212" s="265" t="str">
        <f t="shared" ref="AB1212:AB1243" si="176">B1212&amp;C1212</f>
        <v/>
      </c>
    </row>
    <row r="1213" spans="1:28" s="264" customFormat="1" ht="20.25">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25">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25">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25">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25">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25">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25">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25">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25">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25">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25">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25">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25">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25">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25">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25">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25">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25">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25">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25">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25">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25">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25">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25">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25">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25">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25">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25">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25">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25">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25">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20.25">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8">IF(AND(C1244="Smelter not listed",OR(LEN(D1244)=0,LEN(E1244)=0)),1,0)</f>
        <v>0</v>
      </c>
      <c r="Y1244" s="263"/>
      <c r="Z1244" s="263"/>
      <c r="AB1244" s="265" t="str">
        <f t="shared" ref="AB1244:AB1274" si="179">B1244&amp;C1244</f>
        <v/>
      </c>
    </row>
    <row r="1245" spans="1:28" s="264" customFormat="1" ht="20.25">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25">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25">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25">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25">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25">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25">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25">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25">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25">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25">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25">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25">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25">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25">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25">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25">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25">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25">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25">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25">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25">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25">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25">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25">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25">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25">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25">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25">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20.25">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8"/>
        <v>0</v>
      </c>
      <c r="Y1274" s="263"/>
      <c r="Z1274" s="263"/>
      <c r="AB1274" s="265" t="str">
        <f t="shared" si="179"/>
        <v/>
      </c>
    </row>
    <row r="1275" spans="1:28" s="264" customFormat="1" ht="20.25">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80">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81">IF(AND(C1275="Smelter not listed",OR(LEN(D1275)=0,LEN(E1275)=0)),1,0)</f>
        <v>0</v>
      </c>
      <c r="Y1275" s="263"/>
      <c r="Z1275" s="263"/>
      <c r="AB1275" s="265" t="str">
        <f t="shared" ref="AB1275" si="182">B1275&amp;C1275</f>
        <v/>
      </c>
    </row>
    <row r="1276" spans="1:28" s="264" customFormat="1" ht="20.25">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83">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84">IF(AND(C1276="Smelter not listed",OR(LEN(D1276)=0,LEN(E1276)=0)),1,0)</f>
        <v>0</v>
      </c>
      <c r="Y1276" s="263"/>
      <c r="Z1276" s="263"/>
      <c r="AB1276" s="265" t="str">
        <f t="shared" ref="AB1276:AB1307" si="185">B1276&amp;C1276</f>
        <v/>
      </c>
    </row>
    <row r="1277" spans="1:28" s="264" customFormat="1" ht="20.25">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25">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25">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25">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25">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25">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25">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25">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25">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25">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25">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25">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25">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25">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25">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25">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25">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25">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25">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25">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25">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25">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25">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25">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25">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25">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25">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25">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25">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25">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25">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20.25">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6">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7">IF(AND(C1308="Smelter not listed",OR(LEN(D1308)=0,LEN(E1308)=0)),1,0)</f>
        <v>0</v>
      </c>
      <c r="Y1308" s="263"/>
      <c r="Z1308" s="263"/>
      <c r="AB1308" s="265" t="str">
        <f t="shared" ref="AB1308:AB1338" si="188">B1308&amp;C1308</f>
        <v/>
      </c>
    </row>
    <row r="1309" spans="1:28" s="264" customFormat="1" ht="20.25">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25">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25">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25">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25">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25">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25">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25">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25">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25">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25">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25">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25">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25">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25">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25">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25">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25">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25">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25">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25">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25">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25">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25">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25">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25">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25">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25">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25">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20.25">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6"/>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7"/>
        <v>0</v>
      </c>
      <c r="Y1338" s="263"/>
      <c r="Z1338" s="263"/>
      <c r="AB1338" s="265" t="str">
        <f t="shared" si="188"/>
        <v/>
      </c>
    </row>
    <row r="1339" spans="1:28" s="264" customFormat="1" ht="20.25">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89">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90">IF(AND(C1339="Smelter not listed",OR(LEN(D1339)=0,LEN(E1339)=0)),1,0)</f>
        <v>0</v>
      </c>
      <c r="Y1339" s="263"/>
      <c r="Z1339" s="263"/>
      <c r="AB1339" s="265" t="str">
        <f t="shared" ref="AB1339" si="191">B1339&amp;C1339</f>
        <v/>
      </c>
    </row>
    <row r="1340" spans="1:28" s="264" customFormat="1" ht="20.25">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92">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93">IF(AND(C1340="Smelter not listed",OR(LEN(D1340)=0,LEN(E1340)=0)),1,0)</f>
        <v>0</v>
      </c>
      <c r="Y1340" s="263"/>
      <c r="Z1340" s="263"/>
      <c r="AB1340" s="265" t="str">
        <f t="shared" ref="AB1340:AB1371" si="194">B1340&amp;C1340</f>
        <v/>
      </c>
    </row>
    <row r="1341" spans="1:28" s="264" customFormat="1" ht="20.25">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25">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25">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25">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25">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25">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25">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25">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25">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25">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25">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25">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25">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25">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25">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25">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25">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25">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25">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25">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25">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25">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25">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25">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25">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25">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25">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25">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25">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25">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25">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20.25">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5">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6">IF(AND(C1372="Smelter not listed",OR(LEN(D1372)=0,LEN(E1372)=0)),1,0)</f>
        <v>0</v>
      </c>
      <c r="Y1372" s="263"/>
      <c r="Z1372" s="263"/>
      <c r="AB1372" s="265" t="str">
        <f t="shared" ref="AB1372:AB1402" si="197">B1372&amp;C1372</f>
        <v/>
      </c>
    </row>
    <row r="1373" spans="1:28" s="264" customFormat="1" ht="20.25">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25">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25">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25">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25">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25">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25">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25">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25">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25">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25">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25">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25">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25">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25">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25">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25">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25">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25">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25">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25">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25">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25">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25">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25">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25">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25">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25">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25">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20.25">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5"/>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6"/>
        <v>0</v>
      </c>
      <c r="Y1402" s="263"/>
      <c r="Z1402" s="263"/>
      <c r="AB1402" s="265" t="str">
        <f t="shared" si="197"/>
        <v/>
      </c>
    </row>
    <row r="1403" spans="1:28" s="264" customFormat="1" ht="20.25">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8">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199">IF(AND(C1403="Smelter not listed",OR(LEN(D1403)=0,LEN(E1403)=0)),1,0)</f>
        <v>0</v>
      </c>
      <c r="Y1403" s="263"/>
      <c r="Z1403" s="263"/>
      <c r="AB1403" s="265" t="str">
        <f t="shared" ref="AB1403" si="200">B1403&amp;C1403</f>
        <v/>
      </c>
    </row>
    <row r="1404" spans="1:28" s="264" customFormat="1" ht="20.25">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201">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202">IF(AND(C1404="Smelter not listed",OR(LEN(D1404)=0,LEN(E1404)=0)),1,0)</f>
        <v>0</v>
      </c>
      <c r="Y1404" s="263"/>
      <c r="Z1404" s="263"/>
      <c r="AB1404" s="265" t="str">
        <f t="shared" ref="AB1404:AB1435" si="203">B1404&amp;C1404</f>
        <v/>
      </c>
    </row>
    <row r="1405" spans="1:28" s="264" customFormat="1" ht="20.25">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25">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25">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25">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25">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25">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25">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25">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25">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25">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25">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25">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25">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25">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25">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25">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25">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25">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25">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25">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25">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25">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25">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25">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25">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25">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25">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25">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25">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25">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25">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20.25">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204">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5">IF(AND(C1436="Smelter not listed",OR(LEN(D1436)=0,LEN(E1436)=0)),1,0)</f>
        <v>0</v>
      </c>
      <c r="Y1436" s="263"/>
      <c r="Z1436" s="263"/>
      <c r="AB1436" s="265" t="str">
        <f t="shared" ref="AB1436:AB1466" si="206">B1436&amp;C1436</f>
        <v/>
      </c>
    </row>
    <row r="1437" spans="1:28" s="264" customFormat="1" ht="20.25">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25">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25">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25">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25">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25">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25">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25">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25">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25">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25">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25">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25">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25">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25">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25">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25">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25">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25">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25">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25">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25">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25">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25">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25">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25">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25">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25">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25">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20.25">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4"/>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5"/>
        <v>0</v>
      </c>
      <c r="Y1466" s="263"/>
      <c r="Z1466" s="263"/>
      <c r="AB1466" s="265" t="str">
        <f t="shared" si="206"/>
        <v/>
      </c>
    </row>
    <row r="1467" spans="1:28" s="264" customFormat="1" ht="20.25">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7">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8">IF(AND(C1467="Smelter not listed",OR(LEN(D1467)=0,LEN(E1467)=0)),1,0)</f>
        <v>0</v>
      </c>
      <c r="Y1467" s="263"/>
      <c r="Z1467" s="263"/>
      <c r="AB1467" s="265" t="str">
        <f t="shared" ref="AB1467" si="209">B1467&amp;C1467</f>
        <v/>
      </c>
    </row>
    <row r="1468" spans="1:28" s="264" customFormat="1" ht="20.25">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10">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11">IF(AND(C1468="Smelter not listed",OR(LEN(D1468)=0,LEN(E1468)=0)),1,0)</f>
        <v>0</v>
      </c>
      <c r="Y1468" s="263"/>
      <c r="Z1468" s="263"/>
      <c r="AB1468" s="265" t="str">
        <f t="shared" ref="AB1468:AB1499" si="212">B1468&amp;C1468</f>
        <v/>
      </c>
    </row>
    <row r="1469" spans="1:28" s="264" customFormat="1" ht="20.25">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25">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25">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25">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25">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25">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25">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25">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25">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25">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25">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25">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25">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25">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25">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25">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25">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25">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25">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25">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25">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25">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25">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25">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25">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25">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25">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25">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25">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25">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25">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20.25">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13">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14">IF(AND(C1500="Smelter not listed",OR(LEN(D1500)=0,LEN(E1500)=0)),1,0)</f>
        <v>0</v>
      </c>
      <c r="Y1500" s="263"/>
      <c r="Z1500" s="263"/>
      <c r="AB1500" s="265" t="str">
        <f t="shared" ref="AB1500:AB1530" si="215">B1500&amp;C1500</f>
        <v/>
      </c>
    </row>
    <row r="1501" spans="1:28" s="264" customFormat="1" ht="20.25">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25">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25">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25">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25">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25">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25">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25">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25">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25">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25">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25">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25">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25">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25">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25">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25">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25">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25">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25">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25">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25">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25">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25">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25">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25">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25">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25">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25">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20.25">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3"/>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4"/>
        <v>0</v>
      </c>
      <c r="Y1530" s="263"/>
      <c r="Z1530" s="263"/>
      <c r="AB1530" s="265" t="str">
        <f t="shared" si="215"/>
        <v/>
      </c>
    </row>
    <row r="1531" spans="1:28" s="264" customFormat="1" ht="20.25">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6">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7">IF(AND(C1531="Smelter not listed",OR(LEN(D1531)=0,LEN(E1531)=0)),1,0)</f>
        <v>0</v>
      </c>
      <c r="Y1531" s="263"/>
      <c r="Z1531" s="263"/>
      <c r="AB1531" s="265" t="str">
        <f t="shared" ref="AB1531" si="218">B1531&amp;C1531</f>
        <v/>
      </c>
    </row>
    <row r="1532" spans="1:28" s="264" customFormat="1" ht="20.25">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19">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20">IF(AND(C1532="Smelter not listed",OR(LEN(D1532)=0,LEN(E1532)=0)),1,0)</f>
        <v>0</v>
      </c>
      <c r="Y1532" s="263"/>
      <c r="Z1532" s="263"/>
      <c r="AB1532" s="265" t="str">
        <f t="shared" ref="AB1532:AB1563" si="221">B1532&amp;C1532</f>
        <v/>
      </c>
    </row>
    <row r="1533" spans="1:28" s="264" customFormat="1" ht="20.25">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25">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25">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25">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25">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25">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25">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25">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25">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25">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25">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25">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25">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25">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25">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25">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25">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25">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25">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25">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25">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25">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25">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25">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25">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25">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25">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25">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25">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25">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25">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20.25">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22">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23">IF(AND(C1564="Smelter not listed",OR(LEN(D1564)=0,LEN(E1564)=0)),1,0)</f>
        <v>0</v>
      </c>
      <c r="Y1564" s="263"/>
      <c r="Z1564" s="263"/>
      <c r="AB1564" s="265" t="str">
        <f t="shared" ref="AB1564:AB1594" si="224">B1564&amp;C1564</f>
        <v/>
      </c>
    </row>
    <row r="1565" spans="1:28" s="264" customFormat="1" ht="20.25">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25">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25">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25">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25">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25">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25">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25">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25">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25">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25">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25">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25">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25">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25">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25">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25">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25">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25">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25">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25">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25">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25">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25">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25">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25">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25">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25">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25">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20.25">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2"/>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3"/>
        <v>0</v>
      </c>
      <c r="Y1594" s="263"/>
      <c r="Z1594" s="263"/>
      <c r="AB1594" s="265" t="str">
        <f t="shared" si="224"/>
        <v/>
      </c>
    </row>
    <row r="1595" spans="1:28" s="264" customFormat="1" ht="20.25">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5">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6">IF(AND(C1595="Smelter not listed",OR(LEN(D1595)=0,LEN(E1595)=0)),1,0)</f>
        <v>0</v>
      </c>
      <c r="Y1595" s="263"/>
      <c r="Z1595" s="263"/>
      <c r="AB1595" s="265" t="str">
        <f t="shared" ref="AB1595" si="227">B1595&amp;C1595</f>
        <v/>
      </c>
    </row>
    <row r="1596" spans="1:28" s="264" customFormat="1" ht="20.25">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8">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29">IF(AND(C1596="Smelter not listed",OR(LEN(D1596)=0,LEN(E1596)=0)),1,0)</f>
        <v>0</v>
      </c>
      <c r="Y1596" s="263"/>
      <c r="Z1596" s="263"/>
      <c r="AB1596" s="265" t="str">
        <f t="shared" ref="AB1596:AB1627" si="230">B1596&amp;C1596</f>
        <v/>
      </c>
    </row>
    <row r="1597" spans="1:28" s="264" customFormat="1" ht="20.25">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25">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25">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25">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25">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25">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25">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25">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25">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25">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25">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25">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25">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25">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25">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25">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25">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25">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25">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25">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25">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25">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25">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25">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25">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25">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25">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25">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25">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25">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25">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20.25">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31">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32">IF(AND(C1628="Smelter not listed",OR(LEN(D1628)=0,LEN(E1628)=0)),1,0)</f>
        <v>0</v>
      </c>
      <c r="Y1628" s="263"/>
      <c r="Z1628" s="263"/>
      <c r="AB1628" s="265" t="str">
        <f t="shared" ref="AB1628:AB1658" si="233">B1628&amp;C1628</f>
        <v/>
      </c>
    </row>
    <row r="1629" spans="1:28" s="264" customFormat="1" ht="20.25">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25">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25">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25">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25">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25">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25">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25">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25">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25">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25">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25">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25">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25">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25">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25">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25">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25">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25">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25">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25">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25">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25">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25">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25">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25">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25">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25">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25">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20.25">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1"/>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2"/>
        <v>0</v>
      </c>
      <c r="Y1658" s="263"/>
      <c r="Z1658" s="263"/>
      <c r="AB1658" s="265" t="str">
        <f t="shared" si="233"/>
        <v/>
      </c>
    </row>
    <row r="1659" spans="1:28" s="264" customFormat="1" ht="20.25">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34">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5">IF(AND(C1659="Smelter not listed",OR(LEN(D1659)=0,LEN(E1659)=0)),1,0)</f>
        <v>0</v>
      </c>
      <c r="Y1659" s="263"/>
      <c r="Z1659" s="263"/>
      <c r="AB1659" s="265" t="str">
        <f t="shared" ref="AB1659" si="236">B1659&amp;C1659</f>
        <v/>
      </c>
    </row>
    <row r="1660" spans="1:28" s="264" customFormat="1" ht="20.25">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7">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8">IF(AND(C1660="Smelter not listed",OR(LEN(D1660)=0,LEN(E1660)=0)),1,0)</f>
        <v>0</v>
      </c>
      <c r="Y1660" s="263"/>
      <c r="Z1660" s="263"/>
      <c r="AB1660" s="265" t="str">
        <f t="shared" ref="AB1660:AB1691" si="239">B1660&amp;C1660</f>
        <v/>
      </c>
    </row>
    <row r="1661" spans="1:28" s="264" customFormat="1" ht="20.25">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25">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25">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25">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25">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25">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25">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25">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25">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25">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25">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25">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25">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25">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25">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25">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25">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25">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25">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25">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25">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25">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25">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25">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25">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25">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25">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25">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25">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25">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25">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20.25">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40">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41">IF(AND(C1692="Smelter not listed",OR(LEN(D1692)=0,LEN(E1692)=0)),1,0)</f>
        <v>0</v>
      </c>
      <c r="Y1692" s="263"/>
      <c r="Z1692" s="263"/>
      <c r="AB1692" s="265" t="str">
        <f t="shared" ref="AB1692:AB1722" si="242">B1692&amp;C1692</f>
        <v/>
      </c>
    </row>
    <row r="1693" spans="1:28" s="264" customFormat="1" ht="20.25">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25">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25">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25">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25">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25">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25">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25">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25">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25">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25">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25">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25">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25">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25">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25">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25">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25">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25">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25">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25">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25">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25">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25">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25">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25">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25">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25">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25">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20.25">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0"/>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1"/>
        <v>0</v>
      </c>
      <c r="Y1722" s="263"/>
      <c r="Z1722" s="263"/>
      <c r="AB1722" s="265" t="str">
        <f t="shared" si="242"/>
        <v/>
      </c>
    </row>
    <row r="1723" spans="1:28" s="264" customFormat="1" ht="20.25">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43">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44">IF(AND(C1723="Smelter not listed",OR(LEN(D1723)=0,LEN(E1723)=0)),1,0)</f>
        <v>0</v>
      </c>
      <c r="Y1723" s="263"/>
      <c r="Z1723" s="263"/>
      <c r="AB1723" s="265" t="str">
        <f t="shared" ref="AB1723" si="245">B1723&amp;C1723</f>
        <v/>
      </c>
    </row>
    <row r="1724" spans="1:28" s="264" customFormat="1" ht="20.25">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6">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7">IF(AND(C1724="Smelter not listed",OR(LEN(D1724)=0,LEN(E1724)=0)),1,0)</f>
        <v>0</v>
      </c>
      <c r="Y1724" s="263"/>
      <c r="Z1724" s="263"/>
      <c r="AB1724" s="265" t="str">
        <f t="shared" ref="AB1724:AB1755" si="248">B1724&amp;C1724</f>
        <v/>
      </c>
    </row>
    <row r="1725" spans="1:28" s="264" customFormat="1" ht="20.25">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25">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25">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25">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25">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25">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25">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25">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25">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25">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25">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25">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25">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25">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25">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25">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25">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25">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25">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25">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25">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25">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25">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25">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25">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25">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25">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25">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25">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25">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25">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20.25">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49">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50">IF(AND(C1756="Smelter not listed",OR(LEN(D1756)=0,LEN(E1756)=0)),1,0)</f>
        <v>0</v>
      </c>
      <c r="Y1756" s="263"/>
      <c r="Z1756" s="263"/>
      <c r="AB1756" s="265" t="str">
        <f t="shared" ref="AB1756:AB1786" si="251">B1756&amp;C1756</f>
        <v/>
      </c>
    </row>
    <row r="1757" spans="1:28" s="264" customFormat="1" ht="20.25">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25">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25">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25">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25">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25">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25">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25">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25">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25">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25">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25">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25">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25">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25">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25">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25">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25">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25">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25">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25">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25">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25">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25">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25">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25">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25">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25">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25">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20.25">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49"/>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0"/>
        <v>0</v>
      </c>
      <c r="Y1786" s="263"/>
      <c r="Z1786" s="263"/>
      <c r="AB1786" s="265" t="str">
        <f t="shared" si="251"/>
        <v/>
      </c>
    </row>
    <row r="1787" spans="1:28" s="264" customFormat="1" ht="20.25">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52">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53">IF(AND(C1787="Smelter not listed",OR(LEN(D1787)=0,LEN(E1787)=0)),1,0)</f>
        <v>0</v>
      </c>
      <c r="Y1787" s="263"/>
      <c r="Z1787" s="263"/>
      <c r="AB1787" s="265" t="str">
        <f t="shared" ref="AB1787" si="254">B1787&amp;C1787</f>
        <v/>
      </c>
    </row>
    <row r="1788" spans="1:28" s="264" customFormat="1" ht="20.25">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5">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6">IF(AND(C1788="Smelter not listed",OR(LEN(D1788)=0,LEN(E1788)=0)),1,0)</f>
        <v>0</v>
      </c>
      <c r="Y1788" s="263"/>
      <c r="Z1788" s="263"/>
      <c r="AB1788" s="265" t="str">
        <f t="shared" ref="AB1788:AB1819" si="257">B1788&amp;C1788</f>
        <v/>
      </c>
    </row>
    <row r="1789" spans="1:28" s="264" customFormat="1" ht="20.25">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25">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25">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25">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25">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25">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25">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25">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25">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25">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25">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25">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25">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25">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25">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25">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25">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25">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25">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25">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25">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25">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25">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25">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25">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25">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25">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25">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25">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25">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25">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20.25">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8">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59">IF(AND(C1820="Smelter not listed",OR(LEN(D1820)=0,LEN(E1820)=0)),1,0)</f>
        <v>0</v>
      </c>
      <c r="Y1820" s="263"/>
      <c r="Z1820" s="263"/>
      <c r="AB1820" s="265" t="str">
        <f t="shared" ref="AB1820:AB1850" si="260">B1820&amp;C1820</f>
        <v/>
      </c>
    </row>
    <row r="1821" spans="1:28" s="264" customFormat="1" ht="20.25">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25">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25">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25">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25">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25">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25">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25">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25">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25">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25">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25">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25">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25">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25">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25">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25">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25">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25">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25">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25">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25">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25">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25">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25">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25">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25">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25">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25">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20.25">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8"/>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59"/>
        <v>0</v>
      </c>
      <c r="Y1850" s="263"/>
      <c r="Z1850" s="263"/>
      <c r="AB1850" s="265" t="str">
        <f t="shared" si="260"/>
        <v/>
      </c>
    </row>
    <row r="1851" spans="1:28" s="264" customFormat="1" ht="20.25">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6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62">IF(AND(C1851="Smelter not listed",OR(LEN(D1851)=0,LEN(E1851)=0)),1,0)</f>
        <v>0</v>
      </c>
      <c r="Y1851" s="263"/>
      <c r="Z1851" s="263"/>
      <c r="AB1851" s="265" t="str">
        <f t="shared" ref="AB1851" si="263">B1851&amp;C1851</f>
        <v/>
      </c>
    </row>
    <row r="1852" spans="1:28" s="264" customFormat="1" ht="20.25">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6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5">IF(AND(C1852="Smelter not listed",OR(LEN(D1852)=0,LEN(E1852)=0)),1,0)</f>
        <v>0</v>
      </c>
      <c r="Y1852" s="263"/>
      <c r="Z1852" s="263"/>
      <c r="AB1852" s="265" t="str">
        <f t="shared" ref="AB1852:AB1883" si="266">B1852&amp;C1852</f>
        <v/>
      </c>
    </row>
    <row r="1853" spans="1:28" s="264" customFormat="1" ht="20.25">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25">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25">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25">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25">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25">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25">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25">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25">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25">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25">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25">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25">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25">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25">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25">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25">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25">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25">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25">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25">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25">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25">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25">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25">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25">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25">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25">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25">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25">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25">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20.25">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8">IF(AND(C1884="Smelter not listed",OR(LEN(D1884)=0,LEN(E1884)=0)),1,0)</f>
        <v>0</v>
      </c>
      <c r="Y1884" s="263"/>
      <c r="Z1884" s="263"/>
      <c r="AB1884" s="265" t="str">
        <f t="shared" ref="AB1884:AB1914" si="269">B1884&amp;C1884</f>
        <v/>
      </c>
    </row>
    <row r="1885" spans="1:28" s="264" customFormat="1" ht="20.25">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25">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25">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25">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25">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25">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25">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25">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25">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25">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25">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25">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25">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25">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25">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25">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25">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25">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25">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25">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25">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25">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25">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25">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25">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25">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25">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25">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25">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20.25">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8"/>
        <v>0</v>
      </c>
      <c r="Y1914" s="263"/>
      <c r="Z1914" s="263"/>
      <c r="AB1914" s="265" t="str">
        <f t="shared" si="269"/>
        <v/>
      </c>
    </row>
    <row r="1915" spans="1:28" s="264" customFormat="1" ht="20.25">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70">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71">IF(AND(C1915="Smelter not listed",OR(LEN(D1915)=0,LEN(E1915)=0)),1,0)</f>
        <v>0</v>
      </c>
      <c r="Y1915" s="263"/>
      <c r="Z1915" s="263"/>
      <c r="AB1915" s="265" t="str">
        <f t="shared" ref="AB1915" si="272">B1915&amp;C1915</f>
        <v/>
      </c>
    </row>
    <row r="1916" spans="1:28" s="264" customFormat="1" ht="20.25">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73">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74">IF(AND(C1916="Smelter not listed",OR(LEN(D1916)=0,LEN(E1916)=0)),1,0)</f>
        <v>0</v>
      </c>
      <c r="Y1916" s="263"/>
      <c r="Z1916" s="263"/>
      <c r="AB1916" s="265" t="str">
        <f t="shared" ref="AB1916:AB1947" si="275">B1916&amp;C1916</f>
        <v/>
      </c>
    </row>
    <row r="1917" spans="1:28" s="264" customFormat="1" ht="20.25">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25">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25">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25">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25">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25">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25">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25">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25">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25">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25">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25">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25">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25">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25">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25">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25">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25">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25">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25">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25">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25">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25">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25">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25">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25">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25">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25">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25">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25">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25">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20.25">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6">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7">IF(AND(C1948="Smelter not listed",OR(LEN(D1948)=0,LEN(E1948)=0)),1,0)</f>
        <v>0</v>
      </c>
      <c r="Y1948" s="263"/>
      <c r="Z1948" s="263"/>
      <c r="AB1948" s="265" t="str">
        <f t="shared" ref="AB1948:AB1978" si="278">B1948&amp;C1948</f>
        <v/>
      </c>
    </row>
    <row r="1949" spans="1:28" s="264" customFormat="1" ht="20.25">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25">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25">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25">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25">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25">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25">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25">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25">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25">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25">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25">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25">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25">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25">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25">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25">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25">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25">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25">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25">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25">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25">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25">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25">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25">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25">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25">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25">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20.25">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6"/>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7"/>
        <v>0</v>
      </c>
      <c r="Y1978" s="263"/>
      <c r="Z1978" s="263"/>
      <c r="AB1978" s="265" t="str">
        <f t="shared" si="278"/>
        <v/>
      </c>
    </row>
    <row r="1979" spans="1:28" s="264" customFormat="1" ht="20.25">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79">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80">IF(AND(C1979="Smelter not listed",OR(LEN(D1979)=0,LEN(E1979)=0)),1,0)</f>
        <v>0</v>
      </c>
      <c r="Y1979" s="263"/>
      <c r="Z1979" s="263"/>
      <c r="AB1979" s="265" t="str">
        <f t="shared" ref="AB1979" si="281">B1979&amp;C1979</f>
        <v/>
      </c>
    </row>
    <row r="1980" spans="1:28" s="264" customFormat="1" ht="20.25">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82">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83">IF(AND(C1980="Smelter not listed",OR(LEN(D1980)=0,LEN(E1980)=0)),1,0)</f>
        <v>0</v>
      </c>
      <c r="Y1980" s="263"/>
      <c r="Z1980" s="263"/>
      <c r="AB1980" s="265" t="str">
        <f t="shared" ref="AB1980:AB2011" si="284">B1980&amp;C1980</f>
        <v/>
      </c>
    </row>
    <row r="1981" spans="1:28" s="264" customFormat="1" ht="20.25">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25">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25">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25">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25">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25">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25">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25">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25">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25">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25">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25">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25">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25">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25">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25">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25">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25">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25">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25">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25">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25">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25">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25">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25">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25">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25">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25">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25">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25">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25">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20.25">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5">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6">IF(AND(C2012="Smelter not listed",OR(LEN(D2012)=0,LEN(E2012)=0)),1,0)</f>
        <v>0</v>
      </c>
      <c r="Y2012" s="263"/>
      <c r="Z2012" s="263"/>
      <c r="AB2012" s="265" t="str">
        <f t="shared" ref="AB2012:AB2042" si="287">B2012&amp;C2012</f>
        <v/>
      </c>
    </row>
    <row r="2013" spans="1:28" s="264" customFormat="1" ht="20.25">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25">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25">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25">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25">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25">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25">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25">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25">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25">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25">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25">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25">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25">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25">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25">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25">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25">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25">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25">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25">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25">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25">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25">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25">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25">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25">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25">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25">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20.25">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5"/>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6"/>
        <v>0</v>
      </c>
      <c r="Y2042" s="263"/>
      <c r="Z2042" s="263"/>
      <c r="AB2042" s="265" t="str">
        <f t="shared" si="287"/>
        <v/>
      </c>
    </row>
    <row r="2043" spans="1:28" s="264" customFormat="1" ht="20.25">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8">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89">IF(AND(C2043="Smelter not listed",OR(LEN(D2043)=0,LEN(E2043)=0)),1,0)</f>
        <v>0</v>
      </c>
      <c r="Y2043" s="263"/>
      <c r="Z2043" s="263"/>
      <c r="AB2043" s="265" t="str">
        <f t="shared" ref="AB2043" si="290">B2043&amp;C2043</f>
        <v/>
      </c>
    </row>
    <row r="2044" spans="1:28" s="264" customFormat="1" ht="20.25">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91">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92">IF(AND(C2044="Smelter not listed",OR(LEN(D2044)=0,LEN(E2044)=0)),1,0)</f>
        <v>0</v>
      </c>
      <c r="Y2044" s="263"/>
      <c r="Z2044" s="263"/>
      <c r="AB2044" s="265" t="str">
        <f t="shared" ref="AB2044:AB2075" si="293">B2044&amp;C2044</f>
        <v/>
      </c>
    </row>
    <row r="2045" spans="1:28" s="264" customFormat="1" ht="20.25">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25">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25">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25">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25">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25">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25">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25">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25">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25">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25">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25">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25">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25">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25">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25">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25">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25">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25">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25">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25">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25">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25">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25">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25">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25">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25">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25">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25">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25">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25">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20.25">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94">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5">IF(AND(C2076="Smelter not listed",OR(LEN(D2076)=0,LEN(E2076)=0)),1,0)</f>
        <v>0</v>
      </c>
      <c r="Y2076" s="263"/>
      <c r="Z2076" s="263"/>
      <c r="AB2076" s="265" t="str">
        <f t="shared" ref="AB2076:AB2106" si="296">B2076&amp;C2076</f>
        <v/>
      </c>
    </row>
    <row r="2077" spans="1:28" s="264" customFormat="1" ht="20.25">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25">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25">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25">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25">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25">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25">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25">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25">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25">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25">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25">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25">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25">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25">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25">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25">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25">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25">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25">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25">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25">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25">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25">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25">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25">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25">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25">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25">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20.25">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4"/>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5"/>
        <v>0</v>
      </c>
      <c r="Y2106" s="263"/>
      <c r="Z2106" s="263"/>
      <c r="AB2106" s="265" t="str">
        <f t="shared" si="296"/>
        <v/>
      </c>
    </row>
    <row r="2107" spans="1:28" s="264" customFormat="1" ht="20.25">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7">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8">IF(AND(C2107="Smelter not listed",OR(LEN(D2107)=0,LEN(E2107)=0)),1,0)</f>
        <v>0</v>
      </c>
      <c r="Y2107" s="263"/>
      <c r="Z2107" s="263"/>
      <c r="AB2107" s="265" t="str">
        <f t="shared" ref="AB2107" si="299">B2107&amp;C2107</f>
        <v/>
      </c>
    </row>
    <row r="2108" spans="1:28" s="264" customFormat="1" ht="20.25">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300">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301">IF(AND(C2108="Smelter not listed",OR(LEN(D2108)=0,LEN(E2108)=0)),1,0)</f>
        <v>0</v>
      </c>
      <c r="Y2108" s="263"/>
      <c r="Z2108" s="263"/>
      <c r="AB2108" s="265" t="str">
        <f t="shared" ref="AB2108:AB2139" si="302">B2108&amp;C2108</f>
        <v/>
      </c>
    </row>
    <row r="2109" spans="1:28" s="264" customFormat="1" ht="20.25">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25">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25">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25">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25">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25">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25">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25">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25">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25">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25">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25">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25">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25">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25">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25">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25">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25">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25">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25">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25">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25">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25">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25">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25">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25">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25">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25">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25">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25">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25">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1"/>
        <v>0</v>
      </c>
      <c r="Y2139" s="263"/>
      <c r="Z2139" s="263"/>
      <c r="AB2139" s="265" t="str">
        <f t="shared" si="302"/>
        <v/>
      </c>
    </row>
    <row r="2140" spans="1:28" s="264" customFormat="1" ht="20.25">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303">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304">IF(AND(C2140="Smelter not listed",OR(LEN(D2140)=0,LEN(E2140)=0)),1,0)</f>
        <v>0</v>
      </c>
      <c r="Y2140" s="263"/>
      <c r="Z2140" s="263"/>
      <c r="AB2140" s="265" t="str">
        <f t="shared" ref="AB2140:AB2170" si="305">B2140&amp;C2140</f>
        <v/>
      </c>
    </row>
    <row r="2141" spans="1:28" s="264" customFormat="1" ht="20.25">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25">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25">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25">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25">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25">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25">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25">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25">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25">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25">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25">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25">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25">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25">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25">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25">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25">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25">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25">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25">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25">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25">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25">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25">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25">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25">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25">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25">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20.25">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3"/>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4"/>
        <v>0</v>
      </c>
      <c r="Y2170" s="263"/>
      <c r="Z2170" s="263"/>
      <c r="AB2170" s="265" t="str">
        <f t="shared" si="305"/>
        <v/>
      </c>
    </row>
    <row r="2171" spans="1:28" s="264" customFormat="1" ht="20.25">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6">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7">IF(AND(C2171="Smelter not listed",OR(LEN(D2171)=0,LEN(E2171)=0)),1,0)</f>
        <v>0</v>
      </c>
      <c r="Y2171" s="263"/>
      <c r="Z2171" s="263"/>
      <c r="AB2171" s="265" t="str">
        <f t="shared" ref="AB2171" si="308">B2171&amp;C2171</f>
        <v/>
      </c>
    </row>
    <row r="2172" spans="1:28" s="264" customFormat="1" ht="20.25">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09">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10">IF(AND(C2172="Smelter not listed",OR(LEN(D2172)=0,LEN(E2172)=0)),1,0)</f>
        <v>0</v>
      </c>
      <c r="Y2172" s="263"/>
      <c r="Z2172" s="263"/>
      <c r="AB2172" s="265" t="str">
        <f t="shared" ref="AB2172:AB2203" si="311">B2172&amp;C2172</f>
        <v/>
      </c>
    </row>
    <row r="2173" spans="1:28" s="264" customFormat="1" ht="20.25">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25">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25">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25">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25">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25">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25">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25">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25">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25">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25">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25">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25">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25">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25">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25">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25">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25">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25">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25">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25">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25">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25">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25">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25">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25">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25">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25">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25">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25">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25">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0"/>
        <v>0</v>
      </c>
      <c r="Y2203" s="263"/>
      <c r="Z2203" s="263"/>
      <c r="AB2203" s="265" t="str">
        <f t="shared" si="311"/>
        <v/>
      </c>
    </row>
    <row r="2204" spans="1:28" s="264" customFormat="1" ht="20.25">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12">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13">IF(AND(C2204="Smelter not listed",OR(LEN(D2204)=0,LEN(E2204)=0)),1,0)</f>
        <v>0</v>
      </c>
      <c r="Y2204" s="263"/>
      <c r="Z2204" s="263"/>
      <c r="AB2204" s="265" t="str">
        <f t="shared" ref="AB2204:AB2234" si="314">B2204&amp;C2204</f>
        <v/>
      </c>
    </row>
    <row r="2205" spans="1:28" s="264" customFormat="1" ht="20.25">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25">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25">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25">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25">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25">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25">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25">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25">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25">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25">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25">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25">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25">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25">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25">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25">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25">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25">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25">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25">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25">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25">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25">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25">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25">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25">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25">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25">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20.25">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2"/>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3"/>
        <v>0</v>
      </c>
      <c r="Y2234" s="263"/>
      <c r="Z2234" s="263"/>
      <c r="AB2234" s="265" t="str">
        <f t="shared" si="314"/>
        <v/>
      </c>
    </row>
    <row r="2235" spans="1:28" s="264" customFormat="1" ht="20.25">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5">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6">IF(AND(C2235="Smelter not listed",OR(LEN(D2235)=0,LEN(E2235)=0)),1,0)</f>
        <v>0</v>
      </c>
      <c r="Y2235" s="263"/>
      <c r="Z2235" s="263"/>
      <c r="AB2235" s="265" t="str">
        <f t="shared" ref="AB2235" si="317">B2235&amp;C2235</f>
        <v/>
      </c>
    </row>
    <row r="2236" spans="1:28" s="264" customFormat="1" ht="20.25">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8">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19">IF(AND(C2236="Smelter not listed",OR(LEN(D2236)=0,LEN(E2236)=0)),1,0)</f>
        <v>0</v>
      </c>
      <c r="Y2236" s="263"/>
      <c r="Z2236" s="263"/>
      <c r="AB2236" s="265" t="str">
        <f t="shared" ref="AB2236:AB2267" si="320">B2236&amp;C2236</f>
        <v/>
      </c>
    </row>
    <row r="2237" spans="1:28" s="264" customFormat="1" ht="20.25">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25">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25">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25">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25">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25">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25">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25">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25">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25">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25">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25">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25">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25">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25">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25">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25">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25">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25">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25">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25">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25">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25">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25">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25">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25">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25">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25">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25">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25">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25">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9"/>
        <v>0</v>
      </c>
      <c r="Y2267" s="263"/>
      <c r="Z2267" s="263"/>
      <c r="AB2267" s="265" t="str">
        <f t="shared" si="320"/>
        <v/>
      </c>
    </row>
    <row r="2268" spans="1:28" s="264" customFormat="1" ht="20.25">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21">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22">IF(AND(C2268="Smelter not listed",OR(LEN(D2268)=0,LEN(E2268)=0)),1,0)</f>
        <v>0</v>
      </c>
      <c r="Y2268" s="263"/>
      <c r="Z2268" s="263"/>
      <c r="AB2268" s="265" t="str">
        <f t="shared" ref="AB2268:AB2298" si="323">B2268&amp;C2268</f>
        <v/>
      </c>
    </row>
    <row r="2269" spans="1:28" s="264" customFormat="1" ht="20.25">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25">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25">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25">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25">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25">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25">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25">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25">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25">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25">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25">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25">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25">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25">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25">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25">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25">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25">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25">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25">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25">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25">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25">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25">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25">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25">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25">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25">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20.25">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1"/>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2"/>
        <v>0</v>
      </c>
      <c r="Y2298" s="263"/>
      <c r="Z2298" s="263"/>
      <c r="AB2298" s="265" t="str">
        <f t="shared" si="323"/>
        <v/>
      </c>
    </row>
    <row r="2299" spans="1:28" s="264" customFormat="1" ht="20.25">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24">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5">IF(AND(C2299="Smelter not listed",OR(LEN(D2299)=0,LEN(E2299)=0)),1,0)</f>
        <v>0</v>
      </c>
      <c r="Y2299" s="263"/>
      <c r="Z2299" s="263"/>
      <c r="AB2299" s="265" t="str">
        <f t="shared" ref="AB2299" si="326">B2299&amp;C2299</f>
        <v/>
      </c>
    </row>
    <row r="2300" spans="1:28" s="264" customFormat="1" ht="20.25">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7">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8">IF(AND(C2300="Smelter not listed",OR(LEN(D2300)=0,LEN(E2300)=0)),1,0)</f>
        <v>0</v>
      </c>
      <c r="Y2300" s="263"/>
      <c r="Z2300" s="263"/>
      <c r="AB2300" s="265" t="str">
        <f t="shared" ref="AB2300:AB2331" si="329">B2300&amp;C2300</f>
        <v/>
      </c>
    </row>
    <row r="2301" spans="1:28" s="264" customFormat="1" ht="20.25">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25">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25">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25">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25">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25">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25">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25">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25">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25">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25">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25">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25">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25">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25">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25">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25">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25">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25">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25">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25">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25">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25">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25">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25">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25">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25">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25">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25">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25">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25">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8"/>
        <v>0</v>
      </c>
      <c r="Y2331" s="263"/>
      <c r="Z2331" s="263"/>
      <c r="AB2331" s="265" t="str">
        <f t="shared" si="329"/>
        <v/>
      </c>
    </row>
    <row r="2332" spans="1:28" s="264" customFormat="1" ht="20.25">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30">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31">IF(AND(C2332="Smelter not listed",OR(LEN(D2332)=0,LEN(E2332)=0)),1,0)</f>
        <v>0</v>
      </c>
      <c r="Y2332" s="263"/>
      <c r="Z2332" s="263"/>
      <c r="AB2332" s="265" t="str">
        <f t="shared" ref="AB2332:AB2362" si="332">B2332&amp;C2332</f>
        <v/>
      </c>
    </row>
    <row r="2333" spans="1:28" s="264" customFormat="1" ht="20.25">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25">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25">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25">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25">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25">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25">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25">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25">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25">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25">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25">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25">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25">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25">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25">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25">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25">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25">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25">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25">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25">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25">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25">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25">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25">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25">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25">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25">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20.25">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0"/>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1"/>
        <v>0</v>
      </c>
      <c r="Y2362" s="263"/>
      <c r="Z2362" s="263"/>
      <c r="AB2362" s="265" t="str">
        <f t="shared" si="332"/>
        <v/>
      </c>
    </row>
    <row r="2363" spans="1:28" s="264" customFormat="1" ht="20.25">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33">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34">IF(AND(C2363="Smelter not listed",OR(LEN(D2363)=0,LEN(E2363)=0)),1,0)</f>
        <v>0</v>
      </c>
      <c r="Y2363" s="263"/>
      <c r="Z2363" s="263"/>
      <c r="AB2363" s="265" t="str">
        <f t="shared" ref="AB2363" si="335">B2363&amp;C2363</f>
        <v/>
      </c>
    </row>
    <row r="2364" spans="1:28" s="264" customFormat="1" ht="20.25">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6">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7">IF(AND(C2364="Smelter not listed",OR(LEN(D2364)=0,LEN(E2364)=0)),1,0)</f>
        <v>0</v>
      </c>
      <c r="Y2364" s="263"/>
      <c r="Z2364" s="263"/>
      <c r="AB2364" s="265" t="str">
        <f t="shared" ref="AB2364:AB2395" si="338">B2364&amp;C2364</f>
        <v/>
      </c>
    </row>
    <row r="2365" spans="1:28" s="264" customFormat="1" ht="20.25">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25">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25">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25">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25">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25">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25">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25">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25">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25">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25">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25">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25">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25">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25">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25">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25">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25">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25">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25">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25">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25">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25">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25">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25">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25">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25">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25">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25">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25">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25">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7"/>
        <v>0</v>
      </c>
      <c r="Y2395" s="263"/>
      <c r="Z2395" s="263"/>
      <c r="AB2395" s="265" t="str">
        <f t="shared" si="338"/>
        <v/>
      </c>
    </row>
    <row r="2396" spans="1:28" s="264" customFormat="1" ht="20.25">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39">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40">IF(AND(C2396="Smelter not listed",OR(LEN(D2396)=0,LEN(E2396)=0)),1,0)</f>
        <v>0</v>
      </c>
      <c r="Y2396" s="263"/>
      <c r="Z2396" s="263"/>
      <c r="AB2396" s="265" t="str">
        <f t="shared" ref="AB2396:AB2426" si="341">B2396&amp;C2396</f>
        <v/>
      </c>
    </row>
    <row r="2397" spans="1:28" s="264" customFormat="1" ht="20.25">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25">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25">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25">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25">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25">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25">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25">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25">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25">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25">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25">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25">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25">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25">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25">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25">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25">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25">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25">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25">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25">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25">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25">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25">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25">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25">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25">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25">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20.25">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39"/>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0"/>
        <v>0</v>
      </c>
      <c r="Y2426" s="263"/>
      <c r="Z2426" s="263"/>
      <c r="AB2426" s="265" t="str">
        <f t="shared" si="341"/>
        <v/>
      </c>
    </row>
    <row r="2427" spans="1:28" s="264" customFormat="1" ht="20.25">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42">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43">IF(AND(C2427="Smelter not listed",OR(LEN(D2427)=0,LEN(E2427)=0)),1,0)</f>
        <v>0</v>
      </c>
      <c r="Y2427" s="263"/>
      <c r="Z2427" s="263"/>
      <c r="AB2427" s="265" t="str">
        <f t="shared" ref="AB2427" si="344">B2427&amp;C2427</f>
        <v/>
      </c>
    </row>
    <row r="2428" spans="1:28" s="264" customFormat="1" ht="20.25">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5">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6">IF(AND(C2428="Smelter not listed",OR(LEN(D2428)=0,LEN(E2428)=0)),1,0)</f>
        <v>0</v>
      </c>
      <c r="Y2428" s="263"/>
      <c r="Z2428" s="263"/>
      <c r="AB2428" s="265" t="str">
        <f t="shared" ref="AB2428:AB2459" si="347">B2428&amp;C2428</f>
        <v/>
      </c>
    </row>
    <row r="2429" spans="1:28" s="264" customFormat="1" ht="20.25">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25">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25">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25">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25">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25">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25">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25">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25">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25">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25">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25">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25">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25">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25">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25">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25">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25">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25">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25">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25">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25">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25">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25">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25">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25">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25">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25">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25">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25">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25">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6"/>
        <v>0</v>
      </c>
      <c r="Y2459" s="263"/>
      <c r="Z2459" s="263"/>
      <c r="AB2459" s="265" t="str">
        <f t="shared" si="347"/>
        <v/>
      </c>
    </row>
    <row r="2460" spans="1:28" s="264" customFormat="1" ht="20.25">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8">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49">IF(AND(C2460="Smelter not listed",OR(LEN(D2460)=0,LEN(E2460)=0)),1,0)</f>
        <v>0</v>
      </c>
      <c r="Y2460" s="263"/>
      <c r="Z2460" s="263"/>
      <c r="AB2460" s="265" t="str">
        <f t="shared" ref="AB2460:AB2490" si="350">B2460&amp;C2460</f>
        <v/>
      </c>
    </row>
    <row r="2461" spans="1:28" s="264" customFormat="1" ht="20.25">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25">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25">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25">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25">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25">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25">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25">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25">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25">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25">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25">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25">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25">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25">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25">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25">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25">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25">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25">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25">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25">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25">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25">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25">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25">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25">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25">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25">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20.25">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8"/>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si="350"/>
        <v/>
      </c>
    </row>
    <row r="2491" spans="1:28" s="264" customFormat="1" ht="20.25">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 t="shared" ref="AB2491" si="352">B2491&amp;C2491</f>
        <v/>
      </c>
    </row>
    <row r="2492" spans="1:28" s="264" customFormat="1" ht="20.25">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49"/>
        <v>0</v>
      </c>
      <c r="Y2492" s="263"/>
      <c r="Z2492" s="263"/>
      <c r="AB2492" s="265" t="str">
        <f>B2492&amp;C2492</f>
        <v/>
      </c>
    </row>
    <row r="2493" spans="1:28" s="264" customFormat="1" ht="20.25">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53">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25">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5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25">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25">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25">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25">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25">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25">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25">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25">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25">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25">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5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3.5"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4"/>
        <v/>
      </c>
      <c r="T2505" s="215" t="str">
        <f ca="1">IF(B2505="","",IF(ISERROR(MATCH($J2505,SorP!$B$1:$B$6230,0)),"",INDIRECT("'SorP'!$A$"&amp;MATCH($J2505,SorP!$B$1:$B$6230,0))))</f>
        <v/>
      </c>
      <c r="AB2505" s="264" t="str">
        <f>B2505&amp;C2505</f>
        <v/>
      </c>
    </row>
    <row r="2506" spans="1:28" ht="13.5" thickTop="1">
      <c r="U2506" s="269"/>
      <c r="V2506" s="269"/>
      <c r="W2506" s="269"/>
      <c r="X2506" s="269"/>
      <c r="Y2506" s="269"/>
      <c r="Z2506" s="269"/>
    </row>
    <row r="2507" spans="1:28">
      <c r="U2507" s="269"/>
      <c r="V2507" s="269"/>
      <c r="W2507" s="269"/>
      <c r="X2507" s="269"/>
      <c r="Y2507" s="269"/>
      <c r="Z2507" s="269"/>
    </row>
    <row r="2508" spans="1:28" ht="13.5" thickBot="1">
      <c r="U2508" s="269"/>
      <c r="V2508" s="269"/>
      <c r="W2508" s="269"/>
      <c r="X2508" s="269"/>
      <c r="Y2508" s="269"/>
      <c r="Z2508" s="269"/>
    </row>
  </sheetData>
  <sheetProtection algorithmName="SHA-512" hashValue="mn1+VsP8c1+W+Vb5NFg+2X3H0G8LLTfYdeajZu8ob6wtznV4yOaJN+TeCKUUB1L7JjhKxB/UrK+T2lTQe6z0cQ==" saltValue="LnCl4FtrpWUjUmm2bo0sRQ=="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86:B2504">
    <cfRule type="expression" dxfId="51" priority="38" stopIfTrue="1">
      <formula>IF(B586="",TRUE)</formula>
    </cfRule>
    <cfRule type="expression" dxfId="50" priority="49" stopIfTrue="1">
      <formula>IF(AND(COUNTIF(MetalSmelter,B586&amp;C586)=0,LEN(C586)&gt;0),TRUE,FALSE)</formula>
    </cfRule>
  </conditionalFormatting>
  <conditionalFormatting sqref="R586:R2505 E586:E2504">
    <cfRule type="expression" dxfId="49" priority="45" stopIfTrue="1">
      <formula>IF(AND(E586="",$C586=$X$4),TRUE)</formula>
    </cfRule>
    <cfRule type="expression" dxfId="48" priority="46" stopIfTrue="1">
      <formula>IF(FIND("!",E586),TRUE)</formula>
    </cfRule>
  </conditionalFormatting>
  <conditionalFormatting sqref="F586:F2504">
    <cfRule type="expression" dxfId="47" priority="36" stopIfTrue="1">
      <formula>IF(AND(LEN($A586)&gt;0,$A586&lt;&gt;$F586),TRUE,FALSE)</formula>
    </cfRule>
  </conditionalFormatting>
  <conditionalFormatting sqref="C586:C2504">
    <cfRule type="expression" dxfId="46" priority="35" stopIfTrue="1">
      <formula>IF(AND(B586&lt;&gt;"",C586=""),TRUE)</formula>
    </cfRule>
  </conditionalFormatting>
  <conditionalFormatting sqref="B21:B585 B5:B19">
    <cfRule type="expression" dxfId="45" priority="14" stopIfTrue="1">
      <formula>IF(B5="",TRUE)</formula>
    </cfRule>
    <cfRule type="expression" dxfId="44" priority="17" stopIfTrue="1">
      <formula>IF(AND(COUNTIF(MetalSmelter,B5&amp;C5)=0,LEN(C5)&gt;0),TRUE,FALSE)</formula>
    </cfRule>
  </conditionalFormatting>
  <conditionalFormatting sqref="G5:G2504">
    <cfRule type="expression" dxfId="43" priority="20" stopIfTrue="1">
      <formula>IF(FIND("Enter smelter details",G5),TRUE)</formula>
    </cfRule>
  </conditionalFormatting>
  <conditionalFormatting sqref="R5:R585 E21:E585 E5:E19">
    <cfRule type="expression" dxfId="42" priority="15" stopIfTrue="1">
      <formula>IF(AND(E5="",$C5=$X$4),TRUE)</formula>
    </cfRule>
    <cfRule type="expression" dxfId="41" priority="16" stopIfTrue="1">
      <formula>IF(FIND("!",E5),TRUE)</formula>
    </cfRule>
  </conditionalFormatting>
  <conditionalFormatting sqref="F5:F19 F21:F585">
    <cfRule type="expression" dxfId="40" priority="13" stopIfTrue="1">
      <formula>IF(AND(LEN($A5)&gt;0,$A5&lt;&gt;$F5),TRUE,FALSE)</formula>
    </cfRule>
  </conditionalFormatting>
  <conditionalFormatting sqref="C21:C585 C5:C19">
    <cfRule type="expression" dxfId="39" priority="12" stopIfTrue="1">
      <formula>IF(AND(B5&lt;&gt;"",C5=""),TRUE)</formula>
    </cfRule>
  </conditionalFormatting>
  <conditionalFormatting sqref="B20">
    <cfRule type="expression" dxfId="38" priority="4" stopIfTrue="1">
      <formula>IF(B20="",TRUE)</formula>
    </cfRule>
    <cfRule type="expression" dxfId="37" priority="7" stopIfTrue="1">
      <formula>IF(AND(COUNTIF(MetalSmelter,B20&amp;C20)=0,LEN(C20)&gt;0),TRUE,FALSE)</formula>
    </cfRule>
  </conditionalFormatting>
  <conditionalFormatting sqref="E20">
    <cfRule type="expression" dxfId="36" priority="5" stopIfTrue="1">
      <formula>IF(AND(E20="",$C20=$X$4),TRUE)</formula>
    </cfRule>
    <cfRule type="expression" dxfId="35" priority="6" stopIfTrue="1">
      <formula>IF(FIND("!",E20),TRUE)</formula>
    </cfRule>
  </conditionalFormatting>
  <conditionalFormatting sqref="F20">
    <cfRule type="expression" dxfId="34" priority="3" stopIfTrue="1">
      <formula>IF(AND(LEN($A20)&gt;0,$A20&lt;&gt;$F20),TRUE,FALSE)</formula>
    </cfRule>
  </conditionalFormatting>
  <conditionalFormatting sqref="C20">
    <cfRule type="expression" dxfId="33" priority="2" stopIfTrue="1">
      <formula>IF(AND(B20&lt;&gt;"",C20=""),TRUE)</formula>
    </cfRule>
  </conditionalFormatting>
  <conditionalFormatting sqref="D5:D2504">
    <cfRule type="expression" dxfId="32" priority="11" stopIfTrue="1">
      <formula>IF(AND(LEN($C5)&gt;0,AND($C5&lt;&gt;"Smelter Not Listed",ISBLANK($D5))),1,0)</formula>
    </cfRule>
    <cfRule type="expression" dxfId="31" priority="18" stopIfTrue="1">
      <formula>IF(AND(D5="",$C5=$X$4),TRUE)</formula>
    </cfRule>
    <cfRule type="expression" dxfId="30" priority="19" stopIfTrue="1">
      <formula>IF(FIND("!",D5),TRUE)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59"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69"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52" t="str">
        <f ca="1">OFFSET(L!$C$1,MATCH("Checker"&amp;ADDRESS(ROW(),COLUMN(),4),L!$A:$A,0)-1,SL,,)</f>
        <v>To ensure all required fields have been populated before submitting to your customers review form for any line items highlighted in red</v>
      </c>
      <c r="B1" s="452"/>
      <c r="C1" s="452"/>
      <c r="D1" s="140" t="str">
        <f ca="1">OFFSET(L!$C$1,MATCH("Checker"&amp;ADDRESS(ROW(),COLUMN(),4),L!$A:$A,0)-1,SL,,)</f>
        <v>Required fields remaining to be completed</v>
      </c>
      <c r="E1" s="81" t="s">
        <v>806</v>
      </c>
    </row>
    <row r="2" spans="1:10" ht="15">
      <c r="A2" s="74" t="s">
        <v>898</v>
      </c>
      <c r="B2" s="75" t="str">
        <f>IF(F65=1,"Click here to return to Smelter List","")</f>
        <v/>
      </c>
      <c r="C2" s="143" t="str">
        <f>IF(F65=1,"Click here to return to Product List","")</f>
        <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EPN Electroprint GmbH</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v>
      </c>
      <c r="B6" s="99">
        <f>Declaration!D10</f>
        <v>0</v>
      </c>
      <c r="C6" s="99" t="str">
        <f ca="1">IF(H6=1,J6,I6)</f>
        <v>Complete</v>
      </c>
      <c r="D6" s="105" t="str">
        <f>IF(H6=1,"Click here to provide a Description of Scope","")</f>
        <v/>
      </c>
      <c r="E6" s="81" t="s">
        <v>1307</v>
      </c>
      <c r="F6" s="104">
        <f>IF(OR(B5=Declaration!P9,B5=Declaration!Q9,B5=0),0,1)</f>
        <v>0</v>
      </c>
      <c r="G6" s="78">
        <f>IF(B6=0,1,0)</f>
        <v>1</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Cornelia Veit</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cornelia-veit@epn.de</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6" t="str">
        <f>Declaration!D17</f>
        <v>00493648159531</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Ralf Müller</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ralf.mueller@epn.de</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44734</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75">
      <c r="A13" s="99" t="str">
        <f ca="1">Declaration!B25</f>
        <v>1) Is any 3TG intentionally added or used in the product(s) or in the production process? (*)</v>
      </c>
      <c r="B13" s="102"/>
      <c r="C13" s="102"/>
      <c r="D13" s="106"/>
      <c r="E13" s="81" t="s">
        <v>810</v>
      </c>
      <c r="F13" s="103"/>
      <c r="G13" s="24"/>
      <c r="H13" s="80">
        <f t="shared" si="3"/>
        <v>0</v>
      </c>
    </row>
    <row r="14" spans="1:10" ht="26.25">
      <c r="A14" s="100" t="str">
        <f ca="1">Declaration!B26</f>
        <v xml:space="preserve">Tantalum  </v>
      </c>
      <c r="B14" s="99" t="str">
        <f>Declaration!D26</f>
        <v>No</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 xml:space="preserve">Tungsten  </v>
      </c>
      <c r="B17" s="99" t="str">
        <f>Declaration!D29</f>
        <v>No</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1">
      <c r="A18" s="99" t="str">
        <f ca="1">Declaration!B31</f>
        <v>2) Does any 3TG remain in the product(s)? (*)</v>
      </c>
      <c r="B18" s="102"/>
      <c r="C18" s="102"/>
      <c r="D18" s="106"/>
      <c r="E18" s="81" t="s">
        <v>808</v>
      </c>
      <c r="F18" s="103"/>
      <c r="G18" s="24"/>
      <c r="H18" s="24"/>
      <c r="J18" s="171"/>
    </row>
    <row r="19" spans="1:10" ht="39">
      <c r="A19" s="100" t="str">
        <f ca="1">Declaration!B32</f>
        <v xml:space="preserve">Tantalum  </v>
      </c>
      <c r="B19" s="99">
        <f>IF($B$14="Yes",Declaration!D32,0)</f>
        <v>0</v>
      </c>
      <c r="C19" s="99" t="str">
        <f ca="1">IF(H19=1,J19,I19)</f>
        <v>Complete</v>
      </c>
      <c r="D19" s="107" t="str">
        <f>IF(H19=1,"Click here to answer question 2 for Tantalum","")</f>
        <v/>
      </c>
      <c r="E19" s="81" t="s">
        <v>807</v>
      </c>
      <c r="F19" s="104">
        <f>IF(B$14="No",0,1)</f>
        <v>0</v>
      </c>
      <c r="G19" s="78">
        <f>IF(B19=0,1,0)</f>
        <v>1</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 xml:space="preserve">Tungsten  </v>
      </c>
      <c r="B22" s="99">
        <f>IF($B$17="Yes",Declaration!D35,0)</f>
        <v>0</v>
      </c>
      <c r="C22" s="99" t="str">
        <f ca="1">IF(H22=1,J22,I22)</f>
        <v>Complete</v>
      </c>
      <c r="D22" s="107" t="str">
        <f>IF(H22=1,"Click here to answer question 2 for Tungsten","")</f>
        <v/>
      </c>
      <c r="E22" s="81" t="s">
        <v>807</v>
      </c>
      <c r="F22" s="104">
        <f>IF(B$17="No",0,1)</f>
        <v>0</v>
      </c>
      <c r="G22" s="78">
        <f>IF(B22=0,1,0)</f>
        <v>1</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9">
      <c r="A24" s="100" t="str">
        <f ca="1">Declaration!B38</f>
        <v xml:space="preserve">Tantalum  </v>
      </c>
      <c r="B24" s="99">
        <f>IF(AND($B$14="Yes",$B$19="Yes"),Declaration!D38,0)</f>
        <v>0</v>
      </c>
      <c r="C24" s="99" t="str">
        <f ca="1">IF(H24=1,J24,I24)</f>
        <v>Complete</v>
      </c>
      <c r="D24" s="107" t="str">
        <f>IF(H24=1,"Click here to answer question 3 for Tantalum","")</f>
        <v/>
      </c>
      <c r="E24" s="81" t="s">
        <v>807</v>
      </c>
      <c r="F24" s="104">
        <f>IF(OR(B14="No",B19="No"),0,1)</f>
        <v>0</v>
      </c>
      <c r="G24" s="78">
        <f t="shared" ref="G24" si="6">IF(B24=0,1,0)</f>
        <v>1</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Tin  (*)</v>
      </c>
      <c r="B25" s="99" t="str">
        <f>IF(AND($B$15="Yes",$B$20="Yes"),Declaration!D39,0)</f>
        <v>No</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Gold  (*)</v>
      </c>
      <c r="B26" s="99" t="str">
        <f>IF(AND($B$16="Yes",$B$21="Yes"),Declaration!D40,0)</f>
        <v>No</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 xml:space="preserve">Tungsten  </v>
      </c>
      <c r="B27" s="99">
        <f>IF(AND($B$17="Yes",$B$22="Yes"),Declaration!D41,0)</f>
        <v>0</v>
      </c>
      <c r="C27" s="99" t="str">
        <f ca="1">IF(H27=1,J27,I27)</f>
        <v>Complete</v>
      </c>
      <c r="D27" s="107" t="str">
        <f>IF(H27=1,"Click here to answer question 3 for Tungsten","")</f>
        <v/>
      </c>
      <c r="E27" s="81" t="s">
        <v>807</v>
      </c>
      <c r="F27" s="104">
        <f>IF(OR(B17="No",B22="No"),0,1)</f>
        <v>0</v>
      </c>
      <c r="G27" s="78">
        <f>IF(B27=0,1,0)</f>
        <v>1</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1" customHeight="1">
      <c r="A29" s="100" t="str">
        <f ca="1">Declaration!B44</f>
        <v xml:space="preserve">Tantalum  </v>
      </c>
      <c r="B29" s="99">
        <f>IF(AND($B$14="Yes",$B$19="Yes"),Declaration!D44,0)</f>
        <v>0</v>
      </c>
      <c r="C29" s="99" t="str">
        <f ca="1">IF(H29=1,J29,I29)</f>
        <v>Complete</v>
      </c>
      <c r="D29" s="314" t="str">
        <f>IF(H29=1,"Click here to answer question 4 for Tantalum","")</f>
        <v/>
      </c>
      <c r="E29" s="81"/>
      <c r="F29" s="104">
        <f>F24</f>
        <v>0</v>
      </c>
      <c r="G29" s="78">
        <f t="shared" ref="G29" si="8">IF(B29=0,1,0)</f>
        <v>1</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Tin  (*)</v>
      </c>
      <c r="B30" s="99" t="str">
        <f>IF(AND($B$15="Yes",$B$20="Yes"),Declaration!D45,0)</f>
        <v>No</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Gold  (*)</v>
      </c>
      <c r="B31" s="99" t="str">
        <f>IF(AND($B$16="Yes",$B$21="Yes"),Declaration!D46,0)</f>
        <v>No</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 xml:space="preserve">Tungsten  </v>
      </c>
      <c r="B32" s="99">
        <f>IF(AND($B$17="Yes",$B$22="Yes"),Declaration!D47,0)</f>
        <v>0</v>
      </c>
      <c r="C32" s="99" t="str">
        <f ca="1">IF(H32=1,J32,I32)</f>
        <v>Complete</v>
      </c>
      <c r="D32" s="314" t="str">
        <f>IF(H32=1,"Click here to answer question 4 for Tungsten","")</f>
        <v/>
      </c>
      <c r="E32" s="81"/>
      <c r="F32" s="104">
        <f>F27</f>
        <v>0</v>
      </c>
      <c r="G32" s="78">
        <f>IF(B32=0,1,0)</f>
        <v>1</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51">
      <c r="A34" s="100" t="str">
        <f ca="1">Declaration!B50</f>
        <v xml:space="preserve">Tantalum  </v>
      </c>
      <c r="B34" s="99">
        <f>IF(AND($B$14="Yes",$B$19="Yes"),Declaration!D50,0)</f>
        <v>0</v>
      </c>
      <c r="C34" s="99" t="str">
        <f ca="1">IF(H34=1,J34,I34)</f>
        <v>Complete</v>
      </c>
      <c r="D34" s="314" t="str">
        <f>IF(H34=1,"Click here to answer question 5 for Tantalum","")</f>
        <v/>
      </c>
      <c r="E34" s="81" t="s">
        <v>1307</v>
      </c>
      <c r="F34" s="104">
        <f>F24</f>
        <v>0</v>
      </c>
      <c r="G34" s="78">
        <f>IF(B34=0,1,0)</f>
        <v>1</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Tin  (*)</v>
      </c>
      <c r="B35" s="99" t="str">
        <f>IF(AND($B$15="Yes",$B$20="Yes"),Declaration!D51,0)</f>
        <v>No</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Gold  (*)</v>
      </c>
      <c r="B36" s="99" t="str">
        <f>IF(AND($B$16="Yes",$B$21="Yes"),Declaration!D52,0)</f>
        <v>No</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51">
      <c r="A37" s="100" t="str">
        <f ca="1">Declaration!B53</f>
        <v xml:space="preserve">Tungsten  </v>
      </c>
      <c r="B37" s="99">
        <f>IF(AND($B$17="Yes",$B$22="Yes"),Declaration!D53,0)</f>
        <v>0</v>
      </c>
      <c r="C37" s="99" t="str">
        <f ca="1">IF(H37=1,J37,I37)</f>
        <v>Complete</v>
      </c>
      <c r="D37" s="314" t="str">
        <f>IF(H37=1,"Click here to answer question 5 for Tungsten","")</f>
        <v/>
      </c>
      <c r="E37" s="81" t="s">
        <v>1307</v>
      </c>
      <c r="F37" s="104">
        <f>F27</f>
        <v>0</v>
      </c>
      <c r="G37" s="78">
        <f>IF(B37=0,1,0)</f>
        <v>1</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8.25">
      <c r="A38" s="99" t="str">
        <f ca="1">Declaration!B55</f>
        <v>6) What percentage of relevant suppliers have provided a response to your supply chain survey?  (*)</v>
      </c>
      <c r="B38" s="102"/>
      <c r="C38" s="102"/>
      <c r="D38" s="106"/>
      <c r="E38" s="81" t="s">
        <v>807</v>
      </c>
      <c r="F38" s="103"/>
      <c r="G38" s="24"/>
      <c r="H38" s="24"/>
    </row>
    <row r="39" spans="1:10" ht="26.25">
      <c r="A39" s="100" t="str">
        <f ca="1">Declaration!B56</f>
        <v xml:space="preserve">Tantalum  </v>
      </c>
      <c r="B39" s="333">
        <f>IF(AND($B$14="Yes",$B$19="Yes"),Declaration!D56,0)</f>
        <v>0</v>
      </c>
      <c r="C39" s="99" t="str">
        <f ca="1">IF(H39=1,J39,I39)</f>
        <v>Complete</v>
      </c>
      <c r="D39" s="315" t="str">
        <f>IF(H39=1,"Click here to answer question 6 for Tantalum","")</f>
        <v/>
      </c>
      <c r="E39" s="81" t="s">
        <v>806</v>
      </c>
      <c r="F39" s="104">
        <f>F24</f>
        <v>0</v>
      </c>
      <c r="G39" s="78">
        <f>IF(B39=0,1,0)</f>
        <v>1</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25">
      <c r="A40" s="100" t="str">
        <f ca="1">Declaration!B57</f>
        <v>Tin  (*)</v>
      </c>
      <c r="B40" s="333">
        <f>IF(AND($B$15="Yes",$B$20="Yes"),Declaration!D57,0)</f>
        <v>1</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25">
      <c r="A41" s="100" t="str">
        <f ca="1">Declaration!B58</f>
        <v>Gold  (*)</v>
      </c>
      <c r="B41" s="333">
        <f>IF(AND($B$16="Yes",$B$21="Yes"),Declaration!D58,0)</f>
        <v>1</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25">
      <c r="A42" s="100" t="str">
        <f ca="1">Declaration!B59</f>
        <v xml:space="preserve">Tungsten  </v>
      </c>
      <c r="B42" s="333">
        <f>IF(AND($B$17="Yes",$B$22="Yes"),Declaration!D59,0)</f>
        <v>0</v>
      </c>
      <c r="C42" s="99" t="str">
        <f ca="1">IF(H42=1,J42,I42)</f>
        <v>Complete</v>
      </c>
      <c r="D42" s="315" t="str">
        <f>IF(H42=1,"Click here to answer question 6 for Tungsten","")</f>
        <v/>
      </c>
      <c r="E42" s="81" t="s">
        <v>806</v>
      </c>
      <c r="F42" s="104">
        <f>F27</f>
        <v>0</v>
      </c>
      <c r="G42" s="78">
        <f>IF(B42=0,1,0)</f>
        <v>1</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1">
      <c r="A43" s="99" t="str">
        <f ca="1">Declaration!B61</f>
        <v>7) Have you identified all of the smelters supplying the 3TG to your supply chain?  (*)</v>
      </c>
      <c r="B43" s="102"/>
      <c r="C43" s="102"/>
      <c r="D43" s="106"/>
      <c r="E43" s="81" t="s">
        <v>808</v>
      </c>
      <c r="F43" s="103"/>
      <c r="G43" s="24"/>
      <c r="H43" s="24"/>
    </row>
    <row r="44" spans="1:10" ht="51.75">
      <c r="A44" s="100" t="str">
        <f ca="1">Declaration!B62</f>
        <v xml:space="preserve">Tantalum  </v>
      </c>
      <c r="B44" s="99">
        <f>IF(AND($B$14="Yes",$B$19="Yes"),Declaration!D62,0)</f>
        <v>0</v>
      </c>
      <c r="C44" s="99" t="str">
        <f ca="1">IF(H44=1,J44,I44)</f>
        <v>Complete</v>
      </c>
      <c r="D44" s="314" t="str">
        <f>IF(H44=1,"Click here to answer question 7 for Tantalum","")</f>
        <v/>
      </c>
      <c r="E44" s="81" t="s">
        <v>1303</v>
      </c>
      <c r="F44" s="104">
        <f>F24</f>
        <v>0</v>
      </c>
      <c r="G44" s="78">
        <f>IF(B44=0,1,0)</f>
        <v>1</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0" t="str">
        <f ca="1">Declaration!B63</f>
        <v>Tin  (*)</v>
      </c>
      <c r="B45" s="99" t="str">
        <f>IF(AND($B$15="Yes",$B$20="Yes"),Declaration!D63,0)</f>
        <v>Yes</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0" t="str">
        <f ca="1">Declaration!B64</f>
        <v>Gold  (*)</v>
      </c>
      <c r="B46" s="99" t="str">
        <f>IF(AND($B$16="Yes",$B$21="Yes"),Declaration!D64,0)</f>
        <v>Yes</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0" t="str">
        <f ca="1">Declaration!B65</f>
        <v xml:space="preserve">Tungsten  </v>
      </c>
      <c r="B47" s="99">
        <f>IF(AND($B$17="Yes",$B$22="Yes"),Declaration!D65,0)</f>
        <v>0</v>
      </c>
      <c r="C47" s="99" t="str">
        <f ca="1">IF(H47=1,J47,I47)</f>
        <v>Complete</v>
      </c>
      <c r="D47" s="314" t="str">
        <f>IF(H47=1,"Click here to answer question 7 for Tungsten","")</f>
        <v/>
      </c>
      <c r="E47" s="81" t="s">
        <v>1303</v>
      </c>
      <c r="F47" s="104">
        <f>F27</f>
        <v>0</v>
      </c>
      <c r="G47" s="78">
        <f>IF(B47=0,1,0)</f>
        <v>1</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99" t="str">
        <f ca="1">Declaration!B67</f>
        <v>8) Has all applicable smelter information received by your company been reported in this declaration?  (*)</v>
      </c>
      <c r="B48" s="102"/>
      <c r="C48" s="102"/>
      <c r="D48" s="106"/>
      <c r="E48" s="81" t="s">
        <v>809</v>
      </c>
      <c r="F48" s="103"/>
      <c r="G48" s="24"/>
      <c r="H48" s="24"/>
    </row>
    <row r="49" spans="1:10" ht="39">
      <c r="A49" s="100" t="str">
        <f ca="1">Declaration!B68</f>
        <v xml:space="preserve">Tantalum  </v>
      </c>
      <c r="B49" s="99">
        <f>IF(AND($B$14="Yes",$B$19="Yes"),Declaration!D68,0)</f>
        <v>0</v>
      </c>
      <c r="C49" s="99" t="str">
        <f ca="1">IF(H49=1,J49,I49)</f>
        <v>Complete</v>
      </c>
      <c r="D49" s="315" t="str">
        <f>IF(H49=1,"Click here to answer question 8 for Tantalum","")</f>
        <v/>
      </c>
      <c r="E49" s="81" t="s">
        <v>807</v>
      </c>
      <c r="F49" s="104">
        <f>F24</f>
        <v>0</v>
      </c>
      <c r="G49" s="78">
        <f>IF(B49=0,1,0)</f>
        <v>1</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Gold  (*)</v>
      </c>
      <c r="B51" s="99" t="str">
        <f>IF(AND($B$16="Yes",$B$21="Yes"),Declaration!D70,0)</f>
        <v>Yes</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 xml:space="preserve">Tungsten  </v>
      </c>
      <c r="B52" s="99">
        <f>IF(AND($B$17="Yes",$B$22="Yes"),Declaration!D71,0)</f>
        <v>0</v>
      </c>
      <c r="C52" s="99" t="str">
        <f ca="1">IF(H52=1,J52,I52)</f>
        <v>Complete</v>
      </c>
      <c r="D52" s="315" t="str">
        <f>IF(H52=1,"Click here to answer question 8 for Tungsten","")</f>
        <v/>
      </c>
      <c r="E52" s="81" t="s">
        <v>807</v>
      </c>
      <c r="F52" s="104">
        <f>F27</f>
        <v>0</v>
      </c>
      <c r="G52" s="78">
        <f>IF(B52=0,1,0)</f>
        <v>1</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5">
      <c r="A53" s="99" t="str">
        <f ca="1">Declaration!B74</f>
        <v>Question</v>
      </c>
      <c r="B53" s="102"/>
      <c r="C53" s="102"/>
      <c r="D53" s="106"/>
      <c r="E53" s="81" t="s">
        <v>441</v>
      </c>
      <c r="F53" s="103"/>
      <c r="G53" s="103"/>
      <c r="H53" s="103"/>
    </row>
    <row r="54" spans="1:10" ht="39">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No</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50000000000003" customHeight="1">
      <c r="A56" s="99" t="s">
        <v>5</v>
      </c>
      <c r="B56" s="99">
        <f>Declaration!G77</f>
        <v>0</v>
      </c>
      <c r="C56" s="99" t="str">
        <f t="shared" ca="1" si="10"/>
        <v>Complete</v>
      </c>
      <c r="D56" s="105" t="str">
        <f>IF(H56=1,"Click here to specify URL for question (B)","")</f>
        <v/>
      </c>
      <c r="E56" s="81"/>
      <c r="F56" s="104">
        <f>IF(AND(F55=1,B55="Yes"),1,0)</f>
        <v>0</v>
      </c>
      <c r="G56" s="78">
        <f>IF(LEN(B56)&gt;1,0,1)</f>
        <v>1</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63.75">
      <c r="A57" s="99" t="str">
        <f ca="1">Declaration!B79</f>
        <v>C. Do you require your direct suppliers to source the 3TG from smelters whose due diligence practices have been validated by an independent third party audit program? (*)</v>
      </c>
      <c r="B57" s="99" t="str">
        <f>Declaration!D79</f>
        <v>No</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 (*)</v>
      </c>
      <c r="B59" s="99" t="str">
        <f>Declaration!D83</f>
        <v>Yes, in conformance with IPC1755 (e.g., CMRT)</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99"/>
      <c r="B61" s="99"/>
      <c r="C61" s="99"/>
      <c r="D61" s="105"/>
      <c r="E61" s="81"/>
      <c r="F61" s="104"/>
      <c r="G61" s="78"/>
      <c r="H61" s="79"/>
      <c r="I61" s="170"/>
    </row>
    <row r="62" spans="1:10" ht="39">
      <c r="A62" s="99" t="str">
        <f ca="1">Declaration!B87</f>
        <v>G. Does your review process include corrective action management? (*)</v>
      </c>
      <c r="B62" s="99" t="str">
        <f>Declaration!D87</f>
        <v>Yes</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 (*)</v>
      </c>
      <c r="B63" s="99" t="str">
        <f>Declaration!D89</f>
        <v>No</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IF(H65=0,"","Click here to provide smelter information")</f>
        <v/>
      </c>
      <c r="E65" s="81" t="s">
        <v>1307</v>
      </c>
      <c r="F65" s="104">
        <f>F24</f>
        <v>0</v>
      </c>
      <c r="G65" s="78">
        <f>IF(AND(COUNTIF(SmelterIdetifiedForMetal,"Tantalum")&gt;0,COUNTIF('Smelter List'!AB$5:AB$2504,"Tantalum?*")&gt;0),0,1)</f>
        <v>1</v>
      </c>
      <c r="H65" s="79">
        <f t="shared"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IF(H66=0,"","Click here to provide smelter information")</f>
        <v/>
      </c>
      <c r="E66" s="81" t="s">
        <v>807</v>
      </c>
      <c r="F66" s="104">
        <f>F25</f>
        <v>1</v>
      </c>
      <c r="G66" s="78">
        <f>IF(AND(COUNTIF(SmelterIdetifiedForMetal,"Tin")&gt;0,COUNTIF('Smelter List'!AB$5:AB$2504,"Tin?*")&gt;0),0,1)</f>
        <v>0</v>
      </c>
      <c r="H66" s="79">
        <f t="shared"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IF(H67=0,"","Click here to provide smelter information")</f>
        <v/>
      </c>
      <c r="E67" s="81" t="s">
        <v>807</v>
      </c>
      <c r="F67" s="104">
        <f>F26</f>
        <v>1</v>
      </c>
      <c r="G67" s="78">
        <f>IF(AND(COUNTIF(SmelterIdetifiedForMetal,"Gold")&gt;0,COUNTIF('Smelter List'!AB$5:AB$2504,"Gold?*")&gt;0),0,1)</f>
        <v>0</v>
      </c>
      <c r="H67" s="79">
        <f t="shared"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IF(H68=0,"","Click here to provide smelter information")</f>
        <v/>
      </c>
      <c r="E68" s="81" t="s">
        <v>807</v>
      </c>
      <c r="F68" s="104">
        <f>F27</f>
        <v>0</v>
      </c>
      <c r="G68" s="78">
        <f>IF(AND(COUNTIF(SmelterIdetifiedForMetal,"Tungsten")&gt;0,COUNTIF('Smelter List'!AB$5:AB$2504,"Tungsten?*")&gt;0),0,1)</f>
        <v>1</v>
      </c>
      <c r="H68" s="79">
        <f t="shared"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5">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5"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9" priority="358" stopIfTrue="1">
      <formula>$H$56=0</formula>
    </cfRule>
  </conditionalFormatting>
  <conditionalFormatting sqref="B66">
    <cfRule type="expression" dxfId="28" priority="39" stopIfTrue="1">
      <formula>IF(F66=0,TRUE)</formula>
    </cfRule>
  </conditionalFormatting>
  <conditionalFormatting sqref="B67">
    <cfRule type="expression" dxfId="27" priority="35" stopIfTrue="1">
      <formula>IF(F67=0,TRUE)</formula>
    </cfRule>
  </conditionalFormatting>
  <conditionalFormatting sqref="B68:B69">
    <cfRule type="expression" dxfId="26" priority="31" stopIfTrue="1">
      <formula>IF(F68=0,TRUE)</formula>
    </cfRule>
  </conditionalFormatting>
  <conditionalFormatting sqref="A29:A32">
    <cfRule type="expression" dxfId="25" priority="2" stopIfTrue="1">
      <formula>$F29=0</formula>
    </cfRule>
    <cfRule type="expression" dxfId="24" priority="3" stopIfTrue="1">
      <formula>$H29=0</formula>
    </cfRule>
    <cfRule type="expression" dxfId="23" priority="4" stopIfTrue="1">
      <formula>$H29=1</formula>
    </cfRule>
  </conditionalFormatting>
  <conditionalFormatting sqref="B65">
    <cfRule type="expression" dxfId="22" priority="1" stopIfTrue="1">
      <formula>IF(F65=0,TRUE)</formula>
    </cfRule>
  </conditionalFormatting>
  <conditionalFormatting sqref="A5:A13">
    <cfRule type="expression" dxfId="21" priority="49" stopIfTrue="1">
      <formula>$F5=0</formula>
    </cfRule>
    <cfRule type="expression" dxfId="20" priority="50" stopIfTrue="1">
      <formula>AND($F5=1,$G5=0)</formula>
    </cfRule>
    <cfRule type="expression" dxfId="19" priority="51" stopIfTrue="1">
      <formula>AND($F5&lt;&gt;0,$G5&lt;&gt;0)</formula>
    </cfRule>
  </conditionalFormatting>
  <conditionalFormatting sqref="A4:A69 C4:C69">
    <cfRule type="expression" dxfId="18" priority="347" stopIfTrue="1">
      <formula>$F4=0</formula>
    </cfRule>
    <cfRule type="expression" dxfId="17" priority="348" stopIfTrue="1">
      <formula>$H4=0</formula>
    </cfRule>
    <cfRule type="expression" dxfId="16" priority="349" stopIfTrue="1">
      <formula>$H4=1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353" customWidth="1"/>
    <col min="2" max="2" width="39.875" style="354" customWidth="1"/>
    <col min="3" max="3" width="39.875" style="353" customWidth="1"/>
    <col min="4" max="4" width="58.875" style="353" customWidth="1"/>
    <col min="5" max="5" width="1.625" style="353" customWidth="1"/>
    <col min="6" max="6" width="9" style="350" customWidth="1"/>
    <col min="7" max="16384" width="8.875" style="351"/>
  </cols>
  <sheetData>
    <row r="1" spans="1:6" s="26" customFormat="1" ht="35.1" customHeight="1" thickTop="1">
      <c r="A1" s="454" t="str">
        <f ca="1">OFFSET(L!$C$1,MATCH("Product List"&amp;ADDRESS(ROW(),COLUMN(),4),L!$A:$A,0)-1,SL,,)</f>
        <v>Completion required only if reporting level "Product (or List of Products)" selected on the 'Declaration' worksheet.</v>
      </c>
      <c r="B1" s="455"/>
      <c r="C1" s="455"/>
      <c r="D1" s="455"/>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3" t="s">
        <v>898</v>
      </c>
      <c r="C4" s="453"/>
      <c r="D4" s="453"/>
      <c r="E4" s="30"/>
      <c r="F4"/>
    </row>
    <row r="5" spans="1:6" s="26" customFormat="1" ht="15.7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75">
      <c r="A6" s="150"/>
      <c r="B6" s="347"/>
      <c r="C6" s="108"/>
      <c r="D6" s="108"/>
      <c r="E6" s="349"/>
    </row>
    <row r="7" spans="1:6" ht="15.75">
      <c r="A7" s="151"/>
      <c r="B7" s="347"/>
      <c r="C7" s="108"/>
      <c r="D7" s="108"/>
      <c r="E7" s="349"/>
    </row>
    <row r="8" spans="1:6" ht="15.75">
      <c r="A8" s="151"/>
      <c r="B8" s="347"/>
      <c r="C8" s="108"/>
      <c r="D8" s="108"/>
      <c r="E8" s="349"/>
    </row>
    <row r="9" spans="1:6" ht="15.75">
      <c r="A9" s="151"/>
      <c r="B9" s="347"/>
      <c r="C9" s="108"/>
      <c r="D9" s="108"/>
      <c r="E9" s="349"/>
    </row>
    <row r="10" spans="1:6" ht="15.75">
      <c r="A10" s="151"/>
      <c r="B10" s="347"/>
      <c r="C10" s="108"/>
      <c r="D10" s="108"/>
      <c r="E10" s="349"/>
    </row>
    <row r="11" spans="1:6" ht="15.75">
      <c r="A11" s="151"/>
      <c r="B11" s="347"/>
      <c r="C11" s="108"/>
      <c r="D11" s="108"/>
      <c r="E11" s="349"/>
    </row>
    <row r="12" spans="1:6" ht="15.75">
      <c r="A12" s="151"/>
      <c r="B12" s="347"/>
      <c r="C12" s="108"/>
      <c r="D12" s="108"/>
      <c r="E12" s="349"/>
    </row>
    <row r="13" spans="1:6" ht="15.75">
      <c r="A13" s="151"/>
      <c r="B13" s="347"/>
      <c r="C13" s="108"/>
      <c r="D13" s="108"/>
      <c r="E13" s="349"/>
    </row>
    <row r="14" spans="1:6" ht="15.75">
      <c r="A14" s="151"/>
      <c r="B14" s="347"/>
      <c r="C14" s="108"/>
      <c r="D14" s="108"/>
      <c r="E14" s="349"/>
    </row>
    <row r="15" spans="1:6" ht="15.75">
      <c r="A15" s="151"/>
      <c r="B15" s="347"/>
      <c r="C15" s="108"/>
      <c r="D15" s="108"/>
      <c r="E15" s="349"/>
    </row>
    <row r="16" spans="1:6" ht="15.75">
      <c r="A16" s="151"/>
      <c r="B16" s="347"/>
      <c r="C16" s="108"/>
      <c r="D16" s="108"/>
      <c r="E16" s="349"/>
    </row>
    <row r="17" spans="1:5" ht="15.75">
      <c r="A17" s="151"/>
      <c r="B17" s="347"/>
      <c r="C17" s="108"/>
      <c r="D17" s="108"/>
      <c r="E17" s="349"/>
    </row>
    <row r="18" spans="1:5" ht="15.75">
      <c r="A18" s="151"/>
      <c r="B18" s="347"/>
      <c r="C18" s="108"/>
      <c r="D18" s="108"/>
      <c r="E18" s="349"/>
    </row>
    <row r="19" spans="1:5" ht="15.75">
      <c r="A19" s="151"/>
      <c r="B19" s="347"/>
      <c r="C19" s="108"/>
      <c r="D19" s="108"/>
      <c r="E19" s="349"/>
    </row>
    <row r="20" spans="1:5" ht="15.75">
      <c r="A20" s="151"/>
      <c r="B20" s="347"/>
      <c r="C20" s="108"/>
      <c r="D20" s="108"/>
      <c r="E20" s="349"/>
    </row>
    <row r="21" spans="1:5" ht="15.75">
      <c r="A21" s="151"/>
      <c r="B21" s="347"/>
      <c r="C21" s="108"/>
      <c r="D21" s="108"/>
      <c r="E21" s="349"/>
    </row>
    <row r="22" spans="1:5" ht="15.75">
      <c r="A22" s="151"/>
      <c r="B22" s="347"/>
      <c r="C22" s="108"/>
      <c r="D22" s="108"/>
      <c r="E22" s="349"/>
    </row>
    <row r="23" spans="1:5" ht="15.75">
      <c r="A23" s="151"/>
      <c r="B23" s="347"/>
      <c r="C23" s="108"/>
      <c r="D23" s="108"/>
      <c r="E23" s="349"/>
    </row>
    <row r="24" spans="1:5" ht="15.75">
      <c r="A24" s="151"/>
      <c r="B24" s="347"/>
      <c r="C24" s="108"/>
      <c r="D24" s="108"/>
      <c r="E24" s="349"/>
    </row>
    <row r="25" spans="1:5" ht="15.75">
      <c r="A25" s="151"/>
      <c r="B25" s="347"/>
      <c r="C25" s="108"/>
      <c r="D25" s="108"/>
      <c r="E25" s="349"/>
    </row>
    <row r="26" spans="1:5" ht="15.75">
      <c r="A26" s="151"/>
      <c r="B26" s="347"/>
      <c r="C26" s="108"/>
      <c r="D26" s="108"/>
      <c r="E26" s="349"/>
    </row>
    <row r="27" spans="1:5" ht="15.75">
      <c r="A27" s="151"/>
      <c r="B27" s="347"/>
      <c r="C27" s="108"/>
      <c r="D27" s="108"/>
      <c r="E27" s="349"/>
    </row>
    <row r="28" spans="1:5" ht="15.75">
      <c r="A28" s="151"/>
      <c r="B28" s="347"/>
      <c r="C28" s="108"/>
      <c r="D28" s="108"/>
      <c r="E28" s="349"/>
    </row>
    <row r="29" spans="1:5" ht="15.75">
      <c r="A29" s="151"/>
      <c r="B29" s="347"/>
      <c r="C29" s="108"/>
      <c r="D29" s="108"/>
      <c r="E29" s="349"/>
    </row>
    <row r="30" spans="1:5" ht="15.75">
      <c r="A30" s="151"/>
      <c r="B30" s="347"/>
      <c r="C30" s="108"/>
      <c r="D30" s="108"/>
      <c r="E30" s="349"/>
    </row>
    <row r="31" spans="1:5" ht="15.75">
      <c r="A31" s="151"/>
      <c r="B31" s="347"/>
      <c r="C31" s="108"/>
      <c r="D31" s="108"/>
      <c r="E31" s="349"/>
    </row>
    <row r="32" spans="1:5" ht="15.75">
      <c r="A32" s="151"/>
      <c r="B32" s="347"/>
      <c r="C32" s="108"/>
      <c r="D32" s="108"/>
      <c r="E32" s="349"/>
    </row>
    <row r="33" spans="1:5" ht="15.75">
      <c r="A33" s="151"/>
      <c r="B33" s="347"/>
      <c r="C33" s="108"/>
      <c r="D33" s="108"/>
      <c r="E33" s="349"/>
    </row>
    <row r="34" spans="1:5" ht="15.75">
      <c r="A34" s="151"/>
      <c r="B34" s="347"/>
      <c r="C34" s="108"/>
      <c r="D34" s="108"/>
      <c r="E34" s="349"/>
    </row>
    <row r="35" spans="1:5" ht="15.75">
      <c r="A35" s="151"/>
      <c r="B35" s="347"/>
      <c r="C35" s="108"/>
      <c r="D35" s="108"/>
      <c r="E35" s="349"/>
    </row>
    <row r="36" spans="1:5" ht="15.75">
      <c r="A36" s="151"/>
      <c r="B36" s="347"/>
      <c r="C36" s="108"/>
      <c r="D36" s="108"/>
      <c r="E36" s="349"/>
    </row>
    <row r="37" spans="1:5" ht="15.75">
      <c r="A37" s="151"/>
      <c r="B37" s="347"/>
      <c r="C37" s="108"/>
      <c r="D37" s="108"/>
      <c r="E37" s="349"/>
    </row>
    <row r="38" spans="1:5" ht="15.75">
      <c r="A38" s="151"/>
      <c r="B38" s="347"/>
      <c r="C38" s="108"/>
      <c r="D38" s="108"/>
      <c r="E38" s="349"/>
    </row>
    <row r="39" spans="1:5" ht="15.75">
      <c r="A39" s="151"/>
      <c r="B39" s="347"/>
      <c r="C39" s="108"/>
      <c r="D39" s="108"/>
      <c r="E39" s="349"/>
    </row>
    <row r="40" spans="1:5" ht="15.75">
      <c r="A40" s="151"/>
      <c r="B40" s="347"/>
      <c r="C40" s="108"/>
      <c r="D40" s="108"/>
      <c r="E40" s="349"/>
    </row>
    <row r="41" spans="1:5" ht="15.75">
      <c r="A41" s="151"/>
      <c r="B41" s="347"/>
      <c r="C41" s="108"/>
      <c r="D41" s="108"/>
      <c r="E41" s="349"/>
    </row>
    <row r="42" spans="1:5" ht="15.75">
      <c r="A42" s="151"/>
      <c r="B42" s="347"/>
      <c r="C42" s="108"/>
      <c r="D42" s="108"/>
      <c r="E42" s="349"/>
    </row>
    <row r="43" spans="1:5" ht="15.75">
      <c r="A43" s="151"/>
      <c r="B43" s="347"/>
      <c r="C43" s="108"/>
      <c r="D43" s="108"/>
      <c r="E43" s="349"/>
    </row>
    <row r="44" spans="1:5" ht="15.75">
      <c r="A44" s="151"/>
      <c r="B44" s="347"/>
      <c r="C44" s="108"/>
      <c r="D44" s="108"/>
      <c r="E44" s="349"/>
    </row>
    <row r="45" spans="1:5" ht="15.75">
      <c r="A45" s="151"/>
      <c r="B45" s="347"/>
      <c r="C45" s="108"/>
      <c r="D45" s="108"/>
      <c r="E45" s="349"/>
    </row>
    <row r="46" spans="1:5" ht="15.75">
      <c r="A46" s="151"/>
      <c r="B46" s="347"/>
      <c r="C46" s="108"/>
      <c r="D46" s="108"/>
      <c r="E46" s="349"/>
    </row>
    <row r="47" spans="1:5" ht="15.75">
      <c r="A47" s="151"/>
      <c r="B47" s="347"/>
      <c r="C47" s="108"/>
      <c r="D47" s="108"/>
      <c r="E47" s="349"/>
    </row>
    <row r="48" spans="1:5" ht="15.75">
      <c r="A48" s="151"/>
      <c r="B48" s="347"/>
      <c r="C48" s="108"/>
      <c r="D48" s="108"/>
      <c r="E48" s="349"/>
    </row>
    <row r="49" spans="1:5" ht="15.75">
      <c r="A49" s="151"/>
      <c r="B49" s="347"/>
      <c r="C49" s="108"/>
      <c r="D49" s="108"/>
      <c r="E49" s="349"/>
    </row>
    <row r="50" spans="1:5" ht="15.75">
      <c r="A50" s="151"/>
      <c r="B50" s="347"/>
      <c r="C50" s="108"/>
      <c r="D50" s="108"/>
      <c r="E50" s="349"/>
    </row>
    <row r="51" spans="1:5" ht="15.75">
      <c r="A51" s="151"/>
      <c r="B51" s="347"/>
      <c r="C51" s="108"/>
      <c r="D51" s="108"/>
      <c r="E51" s="349"/>
    </row>
    <row r="52" spans="1:5" ht="15.75">
      <c r="A52" s="151"/>
      <c r="B52" s="347"/>
      <c r="C52" s="108"/>
      <c r="D52" s="108"/>
      <c r="E52" s="349"/>
    </row>
    <row r="53" spans="1:5" ht="15.75">
      <c r="A53" s="151"/>
      <c r="B53" s="347"/>
      <c r="C53" s="108"/>
      <c r="D53" s="108"/>
      <c r="E53" s="349"/>
    </row>
    <row r="54" spans="1:5" ht="15.75">
      <c r="A54" s="151"/>
      <c r="B54" s="347"/>
      <c r="C54" s="108"/>
      <c r="D54" s="108"/>
      <c r="E54" s="349"/>
    </row>
    <row r="55" spans="1:5" ht="15.75">
      <c r="A55" s="151"/>
      <c r="B55" s="347"/>
      <c r="C55" s="108"/>
      <c r="D55" s="108"/>
      <c r="E55" s="349"/>
    </row>
    <row r="56" spans="1:5" ht="15.75">
      <c r="A56" s="151"/>
      <c r="B56" s="347"/>
      <c r="C56" s="108"/>
      <c r="D56" s="108"/>
      <c r="E56" s="349"/>
    </row>
    <row r="57" spans="1:5" ht="15.75">
      <c r="A57" s="151"/>
      <c r="B57" s="347"/>
      <c r="C57" s="108"/>
      <c r="D57" s="108"/>
      <c r="E57" s="349"/>
    </row>
    <row r="58" spans="1:5" ht="15.75">
      <c r="A58" s="151"/>
      <c r="B58" s="347"/>
      <c r="C58" s="108"/>
      <c r="D58" s="108"/>
      <c r="E58" s="349"/>
    </row>
    <row r="59" spans="1:5" ht="15.75">
      <c r="A59" s="151"/>
      <c r="B59" s="347"/>
      <c r="C59" s="108"/>
      <c r="D59" s="108"/>
      <c r="E59" s="349"/>
    </row>
    <row r="60" spans="1:5" ht="15.75">
      <c r="A60" s="151"/>
      <c r="B60" s="347"/>
      <c r="C60" s="108"/>
      <c r="D60" s="108"/>
      <c r="E60" s="349"/>
    </row>
    <row r="61" spans="1:5" ht="15.75">
      <c r="A61" s="151"/>
      <c r="B61" s="347"/>
      <c r="C61" s="108"/>
      <c r="D61" s="108"/>
      <c r="E61" s="349"/>
    </row>
    <row r="62" spans="1:5" ht="15.75">
      <c r="A62" s="151"/>
      <c r="B62" s="347"/>
      <c r="C62" s="108"/>
      <c r="D62" s="108"/>
      <c r="E62" s="349"/>
    </row>
    <row r="63" spans="1:5" ht="15.75">
      <c r="A63" s="151"/>
      <c r="B63" s="347"/>
      <c r="C63" s="108"/>
      <c r="D63" s="108"/>
      <c r="E63" s="349"/>
    </row>
    <row r="64" spans="1:5" ht="15.75">
      <c r="A64" s="151"/>
      <c r="B64" s="347"/>
      <c r="C64" s="108"/>
      <c r="D64" s="108"/>
      <c r="E64" s="349"/>
    </row>
    <row r="65" spans="1:5" ht="15.75">
      <c r="A65" s="151"/>
      <c r="B65" s="347"/>
      <c r="C65" s="108"/>
      <c r="D65" s="108"/>
      <c r="E65" s="349"/>
    </row>
    <row r="66" spans="1:5" ht="15.75">
      <c r="A66" s="151"/>
      <c r="B66" s="347"/>
      <c r="C66" s="108"/>
      <c r="D66" s="108"/>
      <c r="E66" s="349"/>
    </row>
    <row r="67" spans="1:5" ht="15.75">
      <c r="A67" s="151"/>
      <c r="B67" s="347"/>
      <c r="C67" s="108"/>
      <c r="D67" s="108"/>
      <c r="E67" s="349"/>
    </row>
    <row r="68" spans="1:5" ht="15.75">
      <c r="A68" s="151"/>
      <c r="B68" s="347"/>
      <c r="C68" s="108"/>
      <c r="D68" s="108"/>
      <c r="E68" s="349"/>
    </row>
    <row r="69" spans="1:5" ht="15.75">
      <c r="A69" s="151"/>
      <c r="B69" s="347"/>
      <c r="C69" s="108"/>
      <c r="D69" s="108"/>
      <c r="E69" s="349"/>
    </row>
    <row r="70" spans="1:5" ht="15.75">
      <c r="A70" s="151"/>
      <c r="B70" s="347"/>
      <c r="C70" s="108"/>
      <c r="D70" s="108"/>
      <c r="E70" s="349"/>
    </row>
    <row r="71" spans="1:5" ht="15.75">
      <c r="A71" s="151"/>
      <c r="B71" s="347"/>
      <c r="C71" s="108"/>
      <c r="D71" s="108"/>
      <c r="E71" s="349"/>
    </row>
    <row r="72" spans="1:5" ht="15.75">
      <c r="A72" s="151"/>
      <c r="B72" s="347"/>
      <c r="C72" s="108"/>
      <c r="D72" s="108"/>
      <c r="E72" s="349"/>
    </row>
    <row r="73" spans="1:5" ht="15.75">
      <c r="A73" s="151"/>
      <c r="B73" s="347"/>
      <c r="C73" s="108"/>
      <c r="D73" s="108"/>
      <c r="E73" s="349"/>
    </row>
    <row r="74" spans="1:5" ht="15.75">
      <c r="A74" s="151"/>
      <c r="B74" s="347"/>
      <c r="C74" s="108"/>
      <c r="D74" s="108"/>
      <c r="E74" s="349"/>
    </row>
    <row r="75" spans="1:5" ht="15.75">
      <c r="A75" s="151"/>
      <c r="B75" s="347"/>
      <c r="C75" s="108"/>
      <c r="D75" s="108"/>
      <c r="E75" s="349"/>
    </row>
    <row r="76" spans="1:5" ht="15.75">
      <c r="A76" s="151"/>
      <c r="B76" s="347"/>
      <c r="C76" s="108"/>
      <c r="D76" s="108"/>
      <c r="E76" s="349"/>
    </row>
    <row r="77" spans="1:5" ht="15.75">
      <c r="A77" s="151"/>
      <c r="B77" s="347"/>
      <c r="C77" s="108"/>
      <c r="D77" s="108"/>
      <c r="E77" s="349"/>
    </row>
    <row r="78" spans="1:5" ht="15.75">
      <c r="A78" s="151"/>
      <c r="B78" s="347"/>
      <c r="C78" s="108"/>
      <c r="D78" s="108"/>
      <c r="E78" s="349"/>
    </row>
    <row r="79" spans="1:5" ht="15.75">
      <c r="A79" s="151"/>
      <c r="B79" s="347"/>
      <c r="C79" s="108"/>
      <c r="D79" s="108"/>
      <c r="E79" s="349"/>
    </row>
    <row r="80" spans="1:5" ht="15.75">
      <c r="A80" s="151"/>
      <c r="B80" s="347"/>
      <c r="C80" s="108"/>
      <c r="D80" s="108"/>
      <c r="E80" s="349"/>
    </row>
    <row r="81" spans="1:5" ht="15.75">
      <c r="A81" s="151"/>
      <c r="B81" s="347"/>
      <c r="C81" s="108"/>
      <c r="D81" s="108"/>
      <c r="E81" s="349"/>
    </row>
    <row r="82" spans="1:5" ht="15.75">
      <c r="A82" s="151"/>
      <c r="B82" s="347"/>
      <c r="C82" s="108"/>
      <c r="D82" s="108"/>
      <c r="E82" s="349"/>
    </row>
    <row r="83" spans="1:5" ht="15.75">
      <c r="A83" s="151"/>
      <c r="B83" s="347"/>
      <c r="C83" s="108"/>
      <c r="D83" s="108"/>
      <c r="E83" s="349"/>
    </row>
    <row r="84" spans="1:5" ht="15.75">
      <c r="A84" s="151"/>
      <c r="B84" s="347"/>
      <c r="C84" s="108"/>
      <c r="D84" s="108"/>
      <c r="E84" s="349"/>
    </row>
    <row r="85" spans="1:5" ht="15.75">
      <c r="A85" s="151"/>
      <c r="B85" s="347"/>
      <c r="C85" s="108"/>
      <c r="D85" s="108"/>
      <c r="E85" s="349"/>
    </row>
    <row r="86" spans="1:5" ht="15.75">
      <c r="A86" s="151"/>
      <c r="B86" s="347"/>
      <c r="C86" s="108"/>
      <c r="D86" s="108"/>
      <c r="E86" s="349"/>
    </row>
    <row r="87" spans="1:5" ht="15.75">
      <c r="A87" s="151"/>
      <c r="B87" s="347"/>
      <c r="C87" s="108"/>
      <c r="D87" s="108"/>
      <c r="E87" s="349"/>
    </row>
    <row r="88" spans="1:5" ht="15.75">
      <c r="A88" s="151"/>
      <c r="B88" s="347"/>
      <c r="C88" s="108"/>
      <c r="D88" s="108"/>
      <c r="E88" s="349"/>
    </row>
    <row r="89" spans="1:5" ht="15.75">
      <c r="A89" s="151"/>
      <c r="B89" s="347"/>
      <c r="C89" s="108"/>
      <c r="D89" s="108"/>
      <c r="E89" s="349"/>
    </row>
    <row r="90" spans="1:5" ht="15.75">
      <c r="A90" s="151"/>
      <c r="B90" s="347"/>
      <c r="C90" s="108"/>
      <c r="D90" s="108"/>
      <c r="E90" s="349"/>
    </row>
    <row r="91" spans="1:5" ht="15.75">
      <c r="A91" s="151"/>
      <c r="B91" s="347"/>
      <c r="C91" s="108"/>
      <c r="D91" s="108"/>
      <c r="E91" s="349"/>
    </row>
    <row r="92" spans="1:5" ht="15.75">
      <c r="A92" s="151"/>
      <c r="B92" s="347"/>
      <c r="C92" s="108"/>
      <c r="D92" s="108"/>
      <c r="E92" s="349"/>
    </row>
    <row r="93" spans="1:5" ht="15.75">
      <c r="A93" s="151"/>
      <c r="B93" s="347"/>
      <c r="C93" s="108"/>
      <c r="D93" s="108"/>
      <c r="E93" s="349"/>
    </row>
    <row r="94" spans="1:5" ht="15.75">
      <c r="A94" s="151"/>
      <c r="B94" s="347"/>
      <c r="C94" s="108"/>
      <c r="D94" s="108"/>
      <c r="E94" s="349"/>
    </row>
    <row r="95" spans="1:5" ht="15.75">
      <c r="A95" s="151"/>
      <c r="B95" s="347"/>
      <c r="C95" s="108"/>
      <c r="D95" s="108"/>
      <c r="E95" s="349"/>
    </row>
    <row r="96" spans="1:5" ht="15.75">
      <c r="A96" s="151"/>
      <c r="B96" s="347"/>
      <c r="C96" s="108"/>
      <c r="D96" s="108"/>
      <c r="E96" s="349"/>
    </row>
    <row r="97" spans="1:5" ht="15.75">
      <c r="A97" s="151"/>
      <c r="B97" s="347"/>
      <c r="C97" s="108"/>
      <c r="D97" s="108"/>
      <c r="E97" s="349"/>
    </row>
    <row r="98" spans="1:5" ht="15.75">
      <c r="A98" s="151"/>
      <c r="B98" s="347"/>
      <c r="C98" s="108"/>
      <c r="D98" s="108"/>
      <c r="E98" s="349"/>
    </row>
    <row r="99" spans="1:5" ht="15.75">
      <c r="A99" s="151"/>
      <c r="B99" s="347"/>
      <c r="C99" s="108"/>
      <c r="D99" s="108"/>
      <c r="E99" s="349"/>
    </row>
    <row r="100" spans="1:5" ht="15.75">
      <c r="A100" s="151"/>
      <c r="B100" s="347"/>
      <c r="C100" s="108"/>
      <c r="D100" s="108"/>
      <c r="E100" s="349"/>
    </row>
    <row r="101" spans="1:5" ht="15.75">
      <c r="A101" s="151"/>
      <c r="B101" s="347"/>
      <c r="C101" s="108"/>
      <c r="D101" s="108"/>
      <c r="E101" s="349"/>
    </row>
    <row r="102" spans="1:5" ht="15.75">
      <c r="A102" s="151"/>
      <c r="B102" s="347"/>
      <c r="C102" s="108"/>
      <c r="D102" s="108"/>
      <c r="E102" s="349"/>
    </row>
    <row r="103" spans="1:5" ht="15.75">
      <c r="A103" s="151"/>
      <c r="B103" s="347"/>
      <c r="C103" s="108"/>
      <c r="D103" s="108"/>
      <c r="E103" s="349"/>
    </row>
    <row r="104" spans="1:5" ht="15.75">
      <c r="A104" s="151"/>
      <c r="B104" s="347"/>
      <c r="C104" s="108"/>
      <c r="D104" s="108"/>
      <c r="E104" s="349"/>
    </row>
    <row r="105" spans="1:5" ht="15.75">
      <c r="A105" s="151"/>
      <c r="B105" s="347"/>
      <c r="C105" s="108"/>
      <c r="D105" s="108"/>
      <c r="E105" s="349"/>
    </row>
    <row r="106" spans="1:5" ht="15.75">
      <c r="A106" s="151"/>
      <c r="B106" s="347"/>
      <c r="C106" s="108"/>
      <c r="D106" s="108"/>
      <c r="E106" s="349"/>
    </row>
    <row r="107" spans="1:5" ht="15.75">
      <c r="A107" s="151"/>
      <c r="B107" s="347"/>
      <c r="C107" s="108"/>
      <c r="D107" s="108"/>
      <c r="E107" s="349"/>
    </row>
    <row r="108" spans="1:5" ht="15.75">
      <c r="A108" s="151"/>
      <c r="B108" s="347"/>
      <c r="C108" s="108"/>
      <c r="D108" s="108"/>
      <c r="E108" s="349"/>
    </row>
    <row r="109" spans="1:5" ht="15.75">
      <c r="A109" s="151"/>
      <c r="B109" s="347"/>
      <c r="C109" s="108"/>
      <c r="D109" s="108"/>
      <c r="E109" s="349"/>
    </row>
    <row r="110" spans="1:5" ht="15.75">
      <c r="A110" s="151"/>
      <c r="B110" s="347"/>
      <c r="C110" s="108"/>
      <c r="D110" s="108"/>
      <c r="E110" s="349"/>
    </row>
    <row r="111" spans="1:5" ht="15.75">
      <c r="A111" s="151"/>
      <c r="B111" s="347"/>
      <c r="C111" s="108"/>
      <c r="D111" s="108"/>
      <c r="E111" s="349"/>
    </row>
    <row r="112" spans="1:5" ht="15.75">
      <c r="A112" s="151"/>
      <c r="B112" s="347"/>
      <c r="C112" s="108"/>
      <c r="D112" s="108"/>
      <c r="E112" s="349"/>
    </row>
    <row r="113" spans="1:5" ht="15.75">
      <c r="A113" s="151"/>
      <c r="B113" s="347"/>
      <c r="C113" s="108"/>
      <c r="D113" s="108"/>
      <c r="E113" s="349"/>
    </row>
    <row r="114" spans="1:5" ht="15.75">
      <c r="A114" s="151"/>
      <c r="B114" s="347"/>
      <c r="C114" s="108"/>
      <c r="D114" s="108"/>
      <c r="E114" s="349"/>
    </row>
    <row r="115" spans="1:5" ht="15.75">
      <c r="A115" s="151"/>
      <c r="B115" s="347"/>
      <c r="C115" s="108"/>
      <c r="D115" s="108"/>
      <c r="E115" s="349"/>
    </row>
    <row r="116" spans="1:5" ht="15.75">
      <c r="A116" s="151"/>
      <c r="B116" s="347"/>
      <c r="C116" s="108"/>
      <c r="D116" s="108"/>
      <c r="E116" s="349"/>
    </row>
    <row r="117" spans="1:5" ht="15.75">
      <c r="A117" s="151"/>
      <c r="B117" s="347"/>
      <c r="C117" s="108"/>
      <c r="D117" s="108"/>
      <c r="E117" s="349"/>
    </row>
    <row r="118" spans="1:5" ht="15.75">
      <c r="A118" s="151"/>
      <c r="B118" s="347"/>
      <c r="C118" s="108"/>
      <c r="D118" s="108"/>
      <c r="E118" s="349"/>
    </row>
    <row r="119" spans="1:5" ht="15.75">
      <c r="A119" s="151"/>
      <c r="B119" s="347"/>
      <c r="C119" s="108"/>
      <c r="D119" s="108"/>
      <c r="E119" s="349"/>
    </row>
    <row r="120" spans="1:5" ht="15.75">
      <c r="A120" s="151"/>
      <c r="B120" s="347"/>
      <c r="C120" s="108"/>
      <c r="D120" s="108"/>
      <c r="E120" s="349"/>
    </row>
    <row r="121" spans="1:5" ht="15.75">
      <c r="A121" s="151"/>
      <c r="B121" s="347"/>
      <c r="C121" s="108"/>
      <c r="D121" s="108"/>
      <c r="E121" s="349"/>
    </row>
    <row r="122" spans="1:5" ht="15.75">
      <c r="A122" s="151"/>
      <c r="B122" s="347"/>
      <c r="C122" s="108"/>
      <c r="D122" s="108"/>
      <c r="E122" s="349"/>
    </row>
    <row r="123" spans="1:5" ht="15.75">
      <c r="A123" s="151"/>
      <c r="B123" s="347"/>
      <c r="C123" s="108"/>
      <c r="D123" s="108"/>
      <c r="E123" s="349"/>
    </row>
    <row r="124" spans="1:5" ht="15.75">
      <c r="A124" s="151"/>
      <c r="B124" s="347"/>
      <c r="C124" s="108"/>
      <c r="D124" s="108"/>
      <c r="E124" s="349"/>
    </row>
    <row r="125" spans="1:5" ht="15.75">
      <c r="A125" s="151"/>
      <c r="B125" s="347"/>
      <c r="C125" s="108"/>
      <c r="D125" s="108"/>
      <c r="E125" s="349"/>
    </row>
    <row r="126" spans="1:5" ht="15.75">
      <c r="A126" s="151"/>
      <c r="B126" s="347"/>
      <c r="C126" s="108"/>
      <c r="D126" s="108"/>
      <c r="E126" s="349"/>
    </row>
    <row r="127" spans="1:5" ht="15.75">
      <c r="A127" s="151"/>
      <c r="B127" s="347"/>
      <c r="C127" s="108"/>
      <c r="D127" s="108"/>
      <c r="E127" s="349"/>
    </row>
    <row r="128" spans="1:5" ht="15.75">
      <c r="A128" s="151"/>
      <c r="B128" s="347"/>
      <c r="C128" s="108"/>
      <c r="D128" s="108"/>
      <c r="E128" s="349"/>
    </row>
    <row r="129" spans="1:5" ht="15.75">
      <c r="A129" s="151"/>
      <c r="B129" s="347"/>
      <c r="C129" s="108"/>
      <c r="D129" s="108"/>
      <c r="E129" s="349"/>
    </row>
    <row r="130" spans="1:5" ht="15.75">
      <c r="A130" s="151"/>
      <c r="B130" s="347"/>
      <c r="C130" s="108"/>
      <c r="D130" s="108"/>
      <c r="E130" s="349"/>
    </row>
    <row r="131" spans="1:5" ht="15.75">
      <c r="A131" s="151"/>
      <c r="B131" s="347"/>
      <c r="C131" s="108"/>
      <c r="D131" s="108"/>
      <c r="E131" s="349"/>
    </row>
    <row r="132" spans="1:5" ht="15.75">
      <c r="A132" s="151"/>
      <c r="B132" s="347"/>
      <c r="C132" s="108"/>
      <c r="D132" s="108"/>
      <c r="E132" s="349"/>
    </row>
    <row r="133" spans="1:5" ht="15.75">
      <c r="A133" s="151"/>
      <c r="B133" s="347"/>
      <c r="C133" s="108"/>
      <c r="D133" s="108"/>
      <c r="E133" s="349"/>
    </row>
    <row r="134" spans="1:5" ht="15.75">
      <c r="A134" s="151"/>
      <c r="B134" s="347"/>
      <c r="C134" s="108"/>
      <c r="D134" s="108"/>
      <c r="E134" s="349"/>
    </row>
    <row r="135" spans="1:5" ht="15.75">
      <c r="A135" s="151"/>
      <c r="B135" s="347"/>
      <c r="C135" s="108"/>
      <c r="D135" s="108"/>
      <c r="E135" s="349"/>
    </row>
    <row r="136" spans="1:5" ht="15.75">
      <c r="A136" s="151"/>
      <c r="B136" s="347"/>
      <c r="C136" s="108"/>
      <c r="D136" s="108"/>
      <c r="E136" s="349"/>
    </row>
    <row r="137" spans="1:5" ht="15.75">
      <c r="A137" s="151"/>
      <c r="B137" s="347"/>
      <c r="C137" s="108"/>
      <c r="D137" s="108"/>
      <c r="E137" s="349"/>
    </row>
    <row r="138" spans="1:5" ht="15.75">
      <c r="A138" s="151"/>
      <c r="B138" s="347"/>
      <c r="C138" s="108"/>
      <c r="D138" s="108"/>
      <c r="E138" s="349"/>
    </row>
    <row r="139" spans="1:5" ht="15.75">
      <c r="A139" s="151"/>
      <c r="B139" s="347"/>
      <c r="C139" s="108"/>
      <c r="D139" s="108"/>
      <c r="E139" s="349"/>
    </row>
    <row r="140" spans="1:5" ht="15.75">
      <c r="A140" s="151"/>
      <c r="B140" s="347"/>
      <c r="C140" s="108"/>
      <c r="D140" s="108"/>
      <c r="E140" s="349"/>
    </row>
    <row r="141" spans="1:5" ht="15.75">
      <c r="A141" s="151"/>
      <c r="B141" s="347"/>
      <c r="C141" s="108"/>
      <c r="D141" s="108"/>
      <c r="E141" s="349"/>
    </row>
    <row r="142" spans="1:5" ht="15.75">
      <c r="A142" s="151"/>
      <c r="B142" s="347"/>
      <c r="C142" s="108"/>
      <c r="D142" s="108"/>
      <c r="E142" s="349"/>
    </row>
    <row r="143" spans="1:5" ht="15.75">
      <c r="A143" s="151"/>
      <c r="B143" s="347"/>
      <c r="C143" s="108"/>
      <c r="D143" s="108"/>
      <c r="E143" s="349"/>
    </row>
    <row r="144" spans="1:5" ht="15.75">
      <c r="A144" s="151"/>
      <c r="B144" s="347"/>
      <c r="C144" s="108"/>
      <c r="D144" s="108"/>
      <c r="E144" s="349"/>
    </row>
    <row r="145" spans="1:5" ht="15.75">
      <c r="A145" s="151"/>
      <c r="B145" s="347"/>
      <c r="C145" s="108"/>
      <c r="D145" s="108"/>
      <c r="E145" s="349"/>
    </row>
    <row r="146" spans="1:5" ht="15.75">
      <c r="A146" s="151"/>
      <c r="B146" s="347"/>
      <c r="C146" s="108"/>
      <c r="D146" s="108"/>
      <c r="E146" s="349"/>
    </row>
    <row r="147" spans="1:5" ht="15.75">
      <c r="A147" s="151"/>
      <c r="B147" s="347"/>
      <c r="C147" s="108"/>
      <c r="D147" s="108"/>
      <c r="E147" s="349"/>
    </row>
    <row r="148" spans="1:5" ht="15.75">
      <c r="A148" s="151"/>
      <c r="B148" s="347"/>
      <c r="C148" s="108"/>
      <c r="D148" s="108"/>
      <c r="E148" s="349"/>
    </row>
    <row r="149" spans="1:5" ht="15.75">
      <c r="A149" s="151"/>
      <c r="B149" s="347"/>
      <c r="C149" s="108"/>
      <c r="D149" s="108"/>
      <c r="E149" s="349"/>
    </row>
    <row r="150" spans="1:5" ht="15.75">
      <c r="A150" s="151"/>
      <c r="B150" s="347"/>
      <c r="C150" s="108"/>
      <c r="D150" s="108"/>
      <c r="E150" s="349"/>
    </row>
    <row r="151" spans="1:5" ht="15.75">
      <c r="A151" s="151"/>
      <c r="B151" s="347"/>
      <c r="C151" s="108"/>
      <c r="D151" s="108"/>
      <c r="E151" s="349"/>
    </row>
    <row r="152" spans="1:5" ht="15.75">
      <c r="A152" s="151"/>
      <c r="B152" s="347"/>
      <c r="C152" s="108"/>
      <c r="D152" s="108"/>
      <c r="E152" s="349"/>
    </row>
    <row r="153" spans="1:5" ht="15.75">
      <c r="A153" s="151"/>
      <c r="B153" s="347"/>
      <c r="C153" s="108"/>
      <c r="D153" s="108"/>
      <c r="E153" s="349"/>
    </row>
    <row r="154" spans="1:5" ht="15.75">
      <c r="A154" s="151"/>
      <c r="B154" s="347"/>
      <c r="C154" s="108"/>
      <c r="D154" s="108"/>
      <c r="E154" s="349"/>
    </row>
    <row r="155" spans="1:5" ht="15.75">
      <c r="A155" s="151"/>
      <c r="B155" s="347"/>
      <c r="C155" s="108"/>
      <c r="D155" s="108"/>
      <c r="E155" s="349"/>
    </row>
    <row r="156" spans="1:5" ht="15.75">
      <c r="A156" s="151"/>
      <c r="B156" s="347"/>
      <c r="C156" s="108"/>
      <c r="D156" s="108"/>
      <c r="E156" s="349"/>
    </row>
    <row r="157" spans="1:5" ht="15.75">
      <c r="A157" s="151"/>
      <c r="B157" s="347"/>
      <c r="C157" s="108"/>
      <c r="D157" s="108"/>
      <c r="E157" s="349"/>
    </row>
    <row r="158" spans="1:5" ht="15.75">
      <c r="A158" s="151"/>
      <c r="B158" s="347"/>
      <c r="C158" s="108"/>
      <c r="D158" s="108"/>
      <c r="E158" s="349"/>
    </row>
    <row r="159" spans="1:5" ht="15.75">
      <c r="A159" s="151"/>
      <c r="B159" s="347"/>
      <c r="C159" s="108"/>
      <c r="D159" s="108"/>
      <c r="E159" s="349"/>
    </row>
    <row r="160" spans="1:5" ht="15.75">
      <c r="A160" s="151"/>
      <c r="B160" s="347"/>
      <c r="C160" s="108"/>
      <c r="D160" s="108"/>
      <c r="E160" s="349"/>
    </row>
    <row r="161" spans="1:5" ht="15.75">
      <c r="A161" s="151"/>
      <c r="B161" s="347"/>
      <c r="C161" s="108"/>
      <c r="D161" s="108"/>
      <c r="E161" s="349"/>
    </row>
    <row r="162" spans="1:5" ht="15.75">
      <c r="A162" s="151"/>
      <c r="B162" s="347"/>
      <c r="C162" s="108"/>
      <c r="D162" s="108"/>
      <c r="E162" s="349"/>
    </row>
    <row r="163" spans="1:5" ht="15.75">
      <c r="A163" s="151"/>
      <c r="B163" s="347"/>
      <c r="C163" s="108"/>
      <c r="D163" s="108"/>
      <c r="E163" s="349"/>
    </row>
    <row r="164" spans="1:5" ht="15.75">
      <c r="A164" s="151"/>
      <c r="B164" s="347"/>
      <c r="C164" s="108"/>
      <c r="D164" s="108"/>
      <c r="E164" s="349"/>
    </row>
    <row r="165" spans="1:5" ht="15.75">
      <c r="A165" s="151"/>
      <c r="B165" s="347"/>
      <c r="C165" s="108"/>
      <c r="D165" s="108"/>
      <c r="E165" s="349"/>
    </row>
    <row r="166" spans="1:5" ht="15.75">
      <c r="A166" s="151"/>
      <c r="B166" s="347"/>
      <c r="C166" s="108"/>
      <c r="D166" s="108"/>
      <c r="E166" s="349"/>
    </row>
    <row r="167" spans="1:5" ht="15.75">
      <c r="A167" s="151"/>
      <c r="B167" s="347"/>
      <c r="C167" s="108"/>
      <c r="D167" s="108"/>
      <c r="E167" s="349"/>
    </row>
    <row r="168" spans="1:5" ht="15.75">
      <c r="A168" s="151"/>
      <c r="B168" s="347"/>
      <c r="C168" s="108"/>
      <c r="D168" s="108"/>
      <c r="E168" s="349"/>
    </row>
    <row r="169" spans="1:5" ht="15.75">
      <c r="A169" s="151"/>
      <c r="B169" s="347"/>
      <c r="C169" s="108"/>
      <c r="D169" s="108"/>
      <c r="E169" s="349"/>
    </row>
    <row r="170" spans="1:5" ht="15.75">
      <c r="A170" s="151"/>
      <c r="B170" s="347"/>
      <c r="C170" s="108"/>
      <c r="D170" s="108"/>
      <c r="E170" s="349"/>
    </row>
    <row r="171" spans="1:5" ht="15.75">
      <c r="A171" s="151"/>
      <c r="B171" s="347"/>
      <c r="C171" s="108"/>
      <c r="D171" s="108"/>
      <c r="E171" s="349"/>
    </row>
    <row r="172" spans="1:5" ht="15.75">
      <c r="A172" s="151"/>
      <c r="B172" s="347"/>
      <c r="C172" s="108"/>
      <c r="D172" s="108"/>
      <c r="E172" s="349"/>
    </row>
    <row r="173" spans="1:5" ht="15.75">
      <c r="A173" s="151"/>
      <c r="B173" s="347"/>
      <c r="C173" s="108"/>
      <c r="D173" s="108"/>
      <c r="E173" s="349"/>
    </row>
    <row r="174" spans="1:5" ht="15.75">
      <c r="A174" s="151"/>
      <c r="B174" s="347"/>
      <c r="C174" s="108"/>
      <c r="D174" s="108"/>
      <c r="E174" s="349"/>
    </row>
    <row r="175" spans="1:5" ht="15.75">
      <c r="A175" s="151"/>
      <c r="B175" s="347"/>
      <c r="C175" s="108"/>
      <c r="D175" s="108"/>
      <c r="E175" s="349"/>
    </row>
    <row r="176" spans="1:5" ht="15.75">
      <c r="A176" s="151"/>
      <c r="B176" s="347"/>
      <c r="C176" s="108"/>
      <c r="D176" s="108"/>
      <c r="E176" s="349"/>
    </row>
    <row r="177" spans="1:5" ht="15.75">
      <c r="A177" s="151"/>
      <c r="B177" s="347"/>
      <c r="C177" s="108"/>
      <c r="D177" s="108"/>
      <c r="E177" s="349"/>
    </row>
    <row r="178" spans="1:5" ht="15.75">
      <c r="A178" s="151"/>
      <c r="B178" s="347"/>
      <c r="C178" s="108"/>
      <c r="D178" s="108"/>
      <c r="E178" s="349"/>
    </row>
    <row r="179" spans="1:5" ht="15.75">
      <c r="A179" s="151"/>
      <c r="B179" s="347"/>
      <c r="C179" s="108"/>
      <c r="D179" s="108"/>
      <c r="E179" s="349"/>
    </row>
    <row r="180" spans="1:5" ht="15.75">
      <c r="A180" s="151"/>
      <c r="B180" s="347"/>
      <c r="C180" s="108"/>
      <c r="D180" s="108"/>
      <c r="E180" s="349"/>
    </row>
    <row r="181" spans="1:5" ht="15.75">
      <c r="A181" s="151"/>
      <c r="B181" s="347"/>
      <c r="C181" s="108"/>
      <c r="D181" s="108"/>
      <c r="E181" s="349"/>
    </row>
    <row r="182" spans="1:5" ht="15.75">
      <c r="A182" s="151"/>
      <c r="B182" s="347"/>
      <c r="C182" s="108"/>
      <c r="D182" s="108"/>
      <c r="E182" s="349"/>
    </row>
    <row r="183" spans="1:5" ht="15.75">
      <c r="A183" s="151"/>
      <c r="B183" s="347"/>
      <c r="C183" s="108"/>
      <c r="D183" s="108"/>
      <c r="E183" s="349"/>
    </row>
    <row r="184" spans="1:5" ht="15.75">
      <c r="A184" s="151"/>
      <c r="B184" s="347"/>
      <c r="C184" s="108"/>
      <c r="D184" s="108"/>
      <c r="E184" s="349"/>
    </row>
    <row r="185" spans="1:5" ht="15.75">
      <c r="A185" s="151"/>
      <c r="B185" s="347"/>
      <c r="C185" s="108"/>
      <c r="D185" s="108"/>
      <c r="E185" s="349"/>
    </row>
    <row r="186" spans="1:5" ht="15.75">
      <c r="A186" s="151"/>
      <c r="B186" s="347"/>
      <c r="C186" s="108"/>
      <c r="D186" s="108"/>
      <c r="E186" s="349"/>
    </row>
    <row r="187" spans="1:5" ht="15.75">
      <c r="A187" s="151"/>
      <c r="B187" s="347"/>
      <c r="C187" s="108"/>
      <c r="D187" s="108"/>
      <c r="E187" s="349"/>
    </row>
    <row r="188" spans="1:5" ht="15.75">
      <c r="A188" s="151"/>
      <c r="B188" s="347"/>
      <c r="C188" s="108"/>
      <c r="D188" s="108"/>
      <c r="E188" s="349"/>
    </row>
    <row r="189" spans="1:5" ht="15.75">
      <c r="A189" s="151"/>
      <c r="B189" s="347"/>
      <c r="C189" s="108"/>
      <c r="D189" s="108"/>
      <c r="E189" s="349"/>
    </row>
    <row r="190" spans="1:5" ht="15.75">
      <c r="A190" s="151"/>
      <c r="B190" s="347"/>
      <c r="C190" s="108"/>
      <c r="D190" s="108"/>
      <c r="E190" s="349"/>
    </row>
    <row r="191" spans="1:5" ht="15.75">
      <c r="A191" s="151"/>
      <c r="B191" s="347"/>
      <c r="C191" s="108"/>
      <c r="D191" s="108"/>
      <c r="E191" s="349"/>
    </row>
    <row r="192" spans="1:5" ht="15.75">
      <c r="A192" s="151"/>
      <c r="B192" s="347"/>
      <c r="C192" s="108"/>
      <c r="D192" s="108"/>
      <c r="E192" s="349"/>
    </row>
    <row r="193" spans="1:5" ht="15.75">
      <c r="A193" s="151"/>
      <c r="B193" s="347"/>
      <c r="C193" s="108"/>
      <c r="D193" s="108"/>
      <c r="E193" s="349"/>
    </row>
    <row r="194" spans="1:5" ht="15.75">
      <c r="A194" s="151"/>
      <c r="B194" s="347"/>
      <c r="C194" s="108"/>
      <c r="D194" s="108"/>
      <c r="E194" s="349"/>
    </row>
    <row r="195" spans="1:5" ht="15.75">
      <c r="A195" s="151"/>
      <c r="B195" s="347"/>
      <c r="C195" s="108"/>
      <c r="D195" s="108"/>
      <c r="E195" s="349"/>
    </row>
    <row r="196" spans="1:5" ht="15.75">
      <c r="A196" s="151"/>
      <c r="B196" s="347"/>
      <c r="C196" s="108"/>
      <c r="D196" s="108"/>
      <c r="E196" s="349"/>
    </row>
    <row r="197" spans="1:5" ht="15.75">
      <c r="A197" s="151"/>
      <c r="B197" s="347"/>
      <c r="C197" s="108"/>
      <c r="D197" s="108"/>
      <c r="E197" s="349"/>
    </row>
    <row r="198" spans="1:5" ht="15.75">
      <c r="A198" s="151"/>
      <c r="B198" s="347"/>
      <c r="C198" s="108"/>
      <c r="D198" s="108"/>
      <c r="E198" s="349"/>
    </row>
    <row r="199" spans="1:5" ht="15.75">
      <c r="A199" s="151"/>
      <c r="B199" s="347"/>
      <c r="C199" s="108"/>
      <c r="D199" s="108"/>
      <c r="E199" s="349"/>
    </row>
    <row r="200" spans="1:5" ht="15.75">
      <c r="A200" s="151"/>
      <c r="B200" s="347"/>
      <c r="C200" s="108"/>
      <c r="D200" s="108"/>
      <c r="E200" s="349"/>
    </row>
    <row r="201" spans="1:5" ht="15.75">
      <c r="A201" s="151"/>
      <c r="B201" s="347"/>
      <c r="C201" s="108"/>
      <c r="D201" s="108"/>
      <c r="E201" s="349"/>
    </row>
    <row r="202" spans="1:5" ht="15.75">
      <c r="A202" s="151"/>
      <c r="B202" s="347"/>
      <c r="C202" s="108"/>
      <c r="D202" s="108"/>
      <c r="E202" s="349"/>
    </row>
    <row r="203" spans="1:5" ht="15.75">
      <c r="A203" s="151"/>
      <c r="B203" s="347"/>
      <c r="C203" s="108"/>
      <c r="D203" s="108"/>
      <c r="E203" s="349"/>
    </row>
    <row r="204" spans="1:5" ht="15.75">
      <c r="A204" s="151"/>
      <c r="B204" s="347"/>
      <c r="C204" s="108"/>
      <c r="D204" s="108"/>
      <c r="E204" s="349"/>
    </row>
    <row r="205" spans="1:5" ht="15.75">
      <c r="A205" s="151"/>
      <c r="B205" s="347"/>
      <c r="C205" s="108"/>
      <c r="D205" s="108"/>
      <c r="E205" s="349"/>
    </row>
    <row r="206" spans="1:5" ht="15.75">
      <c r="A206" s="151"/>
      <c r="B206" s="347"/>
      <c r="C206" s="108"/>
      <c r="D206" s="108"/>
      <c r="E206" s="349"/>
    </row>
    <row r="207" spans="1:5" ht="15.75">
      <c r="A207" s="151"/>
      <c r="B207" s="347"/>
      <c r="C207" s="108"/>
      <c r="D207" s="108"/>
      <c r="E207" s="349"/>
    </row>
    <row r="208" spans="1:5" ht="15.75">
      <c r="A208" s="151"/>
      <c r="B208" s="347"/>
      <c r="C208" s="108"/>
      <c r="D208" s="108"/>
      <c r="E208" s="349"/>
    </row>
    <row r="209" spans="1:5" ht="15.75">
      <c r="A209" s="151"/>
      <c r="B209" s="347"/>
      <c r="C209" s="108"/>
      <c r="D209" s="108"/>
      <c r="E209" s="349"/>
    </row>
    <row r="210" spans="1:5" ht="15.75">
      <c r="A210" s="151"/>
      <c r="B210" s="347"/>
      <c r="C210" s="108"/>
      <c r="D210" s="108"/>
      <c r="E210" s="349"/>
    </row>
    <row r="211" spans="1:5" ht="15.75">
      <c r="A211" s="151"/>
      <c r="B211" s="347"/>
      <c r="C211" s="108"/>
      <c r="D211" s="108"/>
      <c r="E211" s="349"/>
    </row>
    <row r="212" spans="1:5" ht="15.75">
      <c r="A212" s="151"/>
      <c r="B212" s="347"/>
      <c r="C212" s="108"/>
      <c r="D212" s="108"/>
      <c r="E212" s="349"/>
    </row>
    <row r="213" spans="1:5" ht="15.75">
      <c r="A213" s="151"/>
      <c r="B213" s="347"/>
      <c r="C213" s="108"/>
      <c r="D213" s="108"/>
      <c r="E213" s="349"/>
    </row>
    <row r="214" spans="1:5" ht="15.75">
      <c r="A214" s="151"/>
      <c r="B214" s="347"/>
      <c r="C214" s="108"/>
      <c r="D214" s="108"/>
      <c r="E214" s="349"/>
    </row>
    <row r="215" spans="1:5" ht="15.75">
      <c r="A215" s="151"/>
      <c r="B215" s="347"/>
      <c r="C215" s="108"/>
      <c r="D215" s="108"/>
      <c r="E215" s="349"/>
    </row>
    <row r="216" spans="1:5" ht="15.75">
      <c r="A216" s="151"/>
      <c r="B216" s="347"/>
      <c r="C216" s="108"/>
      <c r="D216" s="108"/>
      <c r="E216" s="349"/>
    </row>
    <row r="217" spans="1:5" ht="15.75">
      <c r="A217" s="151"/>
      <c r="B217" s="347"/>
      <c r="C217" s="108"/>
      <c r="D217" s="108"/>
      <c r="E217" s="349"/>
    </row>
    <row r="218" spans="1:5" ht="15.75">
      <c r="A218" s="151"/>
      <c r="B218" s="347"/>
      <c r="C218" s="108"/>
      <c r="D218" s="108"/>
      <c r="E218" s="349"/>
    </row>
    <row r="219" spans="1:5" ht="15.75">
      <c r="A219" s="151"/>
      <c r="B219" s="347"/>
      <c r="C219" s="108"/>
      <c r="D219" s="108"/>
      <c r="E219" s="349"/>
    </row>
    <row r="220" spans="1:5" ht="15.75">
      <c r="A220" s="151"/>
      <c r="B220" s="347"/>
      <c r="C220" s="108"/>
      <c r="D220" s="108"/>
      <c r="E220" s="349"/>
    </row>
    <row r="221" spans="1:5" ht="15.75">
      <c r="A221" s="151"/>
      <c r="B221" s="347"/>
      <c r="C221" s="108"/>
      <c r="D221" s="108"/>
      <c r="E221" s="349"/>
    </row>
    <row r="222" spans="1:5" ht="15.75">
      <c r="A222" s="151"/>
      <c r="B222" s="347"/>
      <c r="C222" s="108"/>
      <c r="D222" s="108"/>
      <c r="E222" s="349"/>
    </row>
    <row r="223" spans="1:5" ht="15.75">
      <c r="A223" s="151"/>
      <c r="B223" s="347"/>
      <c r="C223" s="108"/>
      <c r="D223" s="108"/>
      <c r="E223" s="349"/>
    </row>
    <row r="224" spans="1:5" ht="15.75">
      <c r="A224" s="151"/>
      <c r="B224" s="347"/>
      <c r="C224" s="108"/>
      <c r="D224" s="108"/>
      <c r="E224" s="349"/>
    </row>
    <row r="225" spans="1:5" ht="15.75">
      <c r="A225" s="151"/>
      <c r="B225" s="347"/>
      <c r="C225" s="108"/>
      <c r="D225" s="108"/>
      <c r="E225" s="349"/>
    </row>
    <row r="226" spans="1:5" ht="15.75">
      <c r="A226" s="151"/>
      <c r="B226" s="347"/>
      <c r="C226" s="108"/>
      <c r="D226" s="108"/>
      <c r="E226" s="349"/>
    </row>
    <row r="227" spans="1:5" ht="15.75">
      <c r="A227" s="151"/>
      <c r="B227" s="347"/>
      <c r="C227" s="108"/>
      <c r="D227" s="108"/>
      <c r="E227" s="349"/>
    </row>
    <row r="228" spans="1:5" ht="15.75">
      <c r="A228" s="151"/>
      <c r="B228" s="347"/>
      <c r="C228" s="108"/>
      <c r="D228" s="108"/>
      <c r="E228" s="349"/>
    </row>
    <row r="229" spans="1:5" ht="15.75">
      <c r="A229" s="151"/>
      <c r="B229" s="347"/>
      <c r="C229" s="108"/>
      <c r="D229" s="108"/>
      <c r="E229" s="349"/>
    </row>
    <row r="230" spans="1:5" ht="15.75">
      <c r="A230" s="151"/>
      <c r="B230" s="347"/>
      <c r="C230" s="108"/>
      <c r="D230" s="108"/>
      <c r="E230" s="349"/>
    </row>
    <row r="231" spans="1:5" ht="15.75">
      <c r="A231" s="151"/>
      <c r="B231" s="347"/>
      <c r="C231" s="108"/>
      <c r="D231" s="108"/>
      <c r="E231" s="349"/>
    </row>
    <row r="232" spans="1:5" ht="15.75">
      <c r="A232" s="151"/>
      <c r="B232" s="347"/>
      <c r="C232" s="108"/>
      <c r="D232" s="108"/>
      <c r="E232" s="349"/>
    </row>
    <row r="233" spans="1:5" ht="15.75">
      <c r="A233" s="151"/>
      <c r="B233" s="347"/>
      <c r="C233" s="108"/>
      <c r="D233" s="108"/>
      <c r="E233" s="349"/>
    </row>
    <row r="234" spans="1:5" ht="15.75">
      <c r="A234" s="151"/>
      <c r="B234" s="347"/>
      <c r="C234" s="108"/>
      <c r="D234" s="108"/>
      <c r="E234" s="349"/>
    </row>
    <row r="235" spans="1:5" ht="15.75">
      <c r="A235" s="151"/>
      <c r="B235" s="347"/>
      <c r="C235" s="108"/>
      <c r="D235" s="108"/>
      <c r="E235" s="349"/>
    </row>
    <row r="236" spans="1:5" ht="15.75">
      <c r="A236" s="151"/>
      <c r="B236" s="347"/>
      <c r="C236" s="108"/>
      <c r="D236" s="108"/>
      <c r="E236" s="349"/>
    </row>
    <row r="237" spans="1:5" ht="15.75">
      <c r="A237" s="151"/>
      <c r="B237" s="347"/>
      <c r="C237" s="108"/>
      <c r="D237" s="108"/>
      <c r="E237" s="349"/>
    </row>
    <row r="238" spans="1:5" ht="15.75">
      <c r="A238" s="151"/>
      <c r="B238" s="347"/>
      <c r="C238" s="108"/>
      <c r="D238" s="108"/>
      <c r="E238" s="349"/>
    </row>
    <row r="239" spans="1:5" ht="15.75">
      <c r="A239" s="151"/>
      <c r="B239" s="347"/>
      <c r="C239" s="108"/>
      <c r="D239" s="108"/>
      <c r="E239" s="349"/>
    </row>
    <row r="240" spans="1:5" ht="15.75">
      <c r="A240" s="151"/>
      <c r="B240" s="347"/>
      <c r="C240" s="108"/>
      <c r="D240" s="108"/>
      <c r="E240" s="349"/>
    </row>
    <row r="241" spans="1:5" ht="15.75">
      <c r="A241" s="151"/>
      <c r="B241" s="347"/>
      <c r="C241" s="108"/>
      <c r="D241" s="108"/>
      <c r="E241" s="349"/>
    </row>
    <row r="242" spans="1:5" ht="15.75">
      <c r="A242" s="151"/>
      <c r="B242" s="347"/>
      <c r="C242" s="108"/>
      <c r="D242" s="108"/>
      <c r="E242" s="349"/>
    </row>
    <row r="243" spans="1:5" ht="15.75">
      <c r="A243" s="151"/>
      <c r="B243" s="347"/>
      <c r="C243" s="108"/>
      <c r="D243" s="108"/>
      <c r="E243" s="349"/>
    </row>
    <row r="244" spans="1:5" ht="15.75">
      <c r="A244" s="151"/>
      <c r="B244" s="347"/>
      <c r="C244" s="108"/>
      <c r="D244" s="108"/>
      <c r="E244" s="349"/>
    </row>
    <row r="245" spans="1:5" ht="15.75">
      <c r="A245" s="151"/>
      <c r="B245" s="347"/>
      <c r="C245" s="108"/>
      <c r="D245" s="108"/>
      <c r="E245" s="349"/>
    </row>
    <row r="246" spans="1:5" ht="15.75">
      <c r="A246" s="151"/>
      <c r="B246" s="347"/>
      <c r="C246" s="108"/>
      <c r="D246" s="108"/>
      <c r="E246" s="349"/>
    </row>
    <row r="247" spans="1:5" ht="15.75">
      <c r="A247" s="151"/>
      <c r="B247" s="347"/>
      <c r="C247" s="108"/>
      <c r="D247" s="108"/>
      <c r="E247" s="349"/>
    </row>
    <row r="248" spans="1:5" ht="15.75">
      <c r="A248" s="151"/>
      <c r="B248" s="347"/>
      <c r="C248" s="108"/>
      <c r="D248" s="108"/>
      <c r="E248" s="349"/>
    </row>
    <row r="249" spans="1:5" ht="15.75">
      <c r="A249" s="151"/>
      <c r="B249" s="347"/>
      <c r="C249" s="108"/>
      <c r="D249" s="108"/>
      <c r="E249" s="349"/>
    </row>
    <row r="250" spans="1:5" ht="15.75">
      <c r="A250" s="151"/>
      <c r="B250" s="347"/>
      <c r="C250" s="108"/>
      <c r="D250" s="108"/>
      <c r="E250" s="349"/>
    </row>
    <row r="251" spans="1:5" ht="15.75">
      <c r="A251" s="151"/>
      <c r="B251" s="347"/>
      <c r="C251" s="108"/>
      <c r="D251" s="108"/>
      <c r="E251" s="349"/>
    </row>
    <row r="252" spans="1:5" ht="15.75">
      <c r="A252" s="151"/>
      <c r="B252" s="347"/>
      <c r="C252" s="108"/>
      <c r="D252" s="108"/>
      <c r="E252" s="349"/>
    </row>
    <row r="253" spans="1:5" ht="15.75">
      <c r="A253" s="151"/>
      <c r="B253" s="347"/>
      <c r="C253" s="108"/>
      <c r="D253" s="108"/>
      <c r="E253" s="349"/>
    </row>
    <row r="254" spans="1:5" ht="15.75">
      <c r="A254" s="151"/>
      <c r="B254" s="347"/>
      <c r="C254" s="108"/>
      <c r="D254" s="108"/>
      <c r="E254" s="349"/>
    </row>
    <row r="255" spans="1:5" ht="15.75">
      <c r="A255" s="151"/>
      <c r="B255" s="347"/>
      <c r="C255" s="108"/>
      <c r="D255" s="108"/>
      <c r="E255" s="349"/>
    </row>
    <row r="256" spans="1:5" ht="15.75">
      <c r="A256" s="151"/>
      <c r="B256" s="347"/>
      <c r="C256" s="108"/>
      <c r="D256" s="108"/>
      <c r="E256" s="349"/>
    </row>
    <row r="257" spans="1:5" ht="15.75">
      <c r="A257" s="151"/>
      <c r="B257" s="347"/>
      <c r="C257" s="108"/>
      <c r="D257" s="108"/>
      <c r="E257" s="349"/>
    </row>
    <row r="258" spans="1:5" ht="15.75">
      <c r="A258" s="151"/>
      <c r="B258" s="347"/>
      <c r="C258" s="108"/>
      <c r="D258" s="108"/>
      <c r="E258" s="349"/>
    </row>
    <row r="259" spans="1:5" ht="15.75">
      <c r="A259" s="151"/>
      <c r="B259" s="347"/>
      <c r="C259" s="108"/>
      <c r="D259" s="108"/>
      <c r="E259" s="349"/>
    </row>
    <row r="260" spans="1:5" ht="15.75">
      <c r="A260" s="151"/>
      <c r="B260" s="347"/>
      <c r="C260" s="108"/>
      <c r="D260" s="108"/>
      <c r="E260" s="349"/>
    </row>
    <row r="261" spans="1:5" ht="15.75">
      <c r="A261" s="151"/>
      <c r="B261" s="347"/>
      <c r="C261" s="108"/>
      <c r="D261" s="108"/>
      <c r="E261" s="349"/>
    </row>
    <row r="262" spans="1:5" ht="15.75">
      <c r="A262" s="151"/>
      <c r="B262" s="347"/>
      <c r="C262" s="108"/>
      <c r="D262" s="108"/>
      <c r="E262" s="349"/>
    </row>
    <row r="263" spans="1:5" ht="15.75">
      <c r="A263" s="151"/>
      <c r="B263" s="347"/>
      <c r="C263" s="108"/>
      <c r="D263" s="108"/>
      <c r="E263" s="349"/>
    </row>
    <row r="264" spans="1:5" ht="15.75">
      <c r="A264" s="151"/>
      <c r="B264" s="347"/>
      <c r="C264" s="108"/>
      <c r="D264" s="108"/>
      <c r="E264" s="349"/>
    </row>
    <row r="265" spans="1:5" ht="15.75">
      <c r="A265" s="151"/>
      <c r="B265" s="347"/>
      <c r="C265" s="108"/>
      <c r="D265" s="108"/>
      <c r="E265" s="349"/>
    </row>
    <row r="266" spans="1:5" ht="15.75">
      <c r="A266" s="151"/>
      <c r="B266" s="347"/>
      <c r="C266" s="108"/>
      <c r="D266" s="108"/>
      <c r="E266" s="349"/>
    </row>
    <row r="267" spans="1:5" ht="15.75">
      <c r="A267" s="151"/>
      <c r="B267" s="347"/>
      <c r="C267" s="108"/>
      <c r="D267" s="108"/>
      <c r="E267" s="349"/>
    </row>
    <row r="268" spans="1:5" ht="15.75">
      <c r="A268" s="151"/>
      <c r="B268" s="347"/>
      <c r="C268" s="108"/>
      <c r="D268" s="108"/>
      <c r="E268" s="349"/>
    </row>
    <row r="269" spans="1:5" ht="15.75">
      <c r="A269" s="151"/>
      <c r="B269" s="347"/>
      <c r="C269" s="108"/>
      <c r="D269" s="108"/>
      <c r="E269" s="349"/>
    </row>
    <row r="270" spans="1:5" ht="15.75">
      <c r="A270" s="151"/>
      <c r="B270" s="347"/>
      <c r="C270" s="108"/>
      <c r="D270" s="108"/>
      <c r="E270" s="349"/>
    </row>
    <row r="271" spans="1:5" ht="15.75">
      <c r="A271" s="151"/>
      <c r="B271" s="347"/>
      <c r="C271" s="108"/>
      <c r="D271" s="108"/>
      <c r="E271" s="349"/>
    </row>
    <row r="272" spans="1:5" ht="15.75">
      <c r="A272" s="151"/>
      <c r="B272" s="347"/>
      <c r="C272" s="108"/>
      <c r="D272" s="108"/>
      <c r="E272" s="349"/>
    </row>
    <row r="273" spans="1:5" ht="15.75">
      <c r="A273" s="151"/>
      <c r="B273" s="347"/>
      <c r="C273" s="108"/>
      <c r="D273" s="108"/>
      <c r="E273" s="349"/>
    </row>
    <row r="274" spans="1:5" ht="15.75">
      <c r="A274" s="151"/>
      <c r="B274" s="347"/>
      <c r="C274" s="108"/>
      <c r="D274" s="108"/>
      <c r="E274" s="349"/>
    </row>
    <row r="275" spans="1:5" ht="15.75">
      <c r="A275" s="151"/>
      <c r="B275" s="347"/>
      <c r="C275" s="108"/>
      <c r="D275" s="108"/>
      <c r="E275" s="349"/>
    </row>
    <row r="276" spans="1:5" ht="15.75">
      <c r="A276" s="151"/>
      <c r="B276" s="347"/>
      <c r="C276" s="108"/>
      <c r="D276" s="108"/>
      <c r="E276" s="349"/>
    </row>
    <row r="277" spans="1:5" ht="15.75">
      <c r="A277" s="151"/>
      <c r="B277" s="347"/>
      <c r="C277" s="108"/>
      <c r="D277" s="108"/>
      <c r="E277" s="349"/>
    </row>
    <row r="278" spans="1:5" ht="15.75">
      <c r="A278" s="151"/>
      <c r="B278" s="347"/>
      <c r="C278" s="108"/>
      <c r="D278" s="108"/>
      <c r="E278" s="349"/>
    </row>
    <row r="279" spans="1:5" ht="15.75">
      <c r="A279" s="151"/>
      <c r="B279" s="347"/>
      <c r="C279" s="108"/>
      <c r="D279" s="108"/>
      <c r="E279" s="349"/>
    </row>
    <row r="280" spans="1:5" ht="15.75">
      <c r="A280" s="151"/>
      <c r="B280" s="347"/>
      <c r="C280" s="108"/>
      <c r="D280" s="108"/>
      <c r="E280" s="349"/>
    </row>
    <row r="281" spans="1:5" ht="15.75">
      <c r="A281" s="151"/>
      <c r="B281" s="347"/>
      <c r="C281" s="108"/>
      <c r="D281" s="108"/>
      <c r="E281" s="349"/>
    </row>
    <row r="282" spans="1:5" ht="15.75">
      <c r="A282" s="151"/>
      <c r="B282" s="347"/>
      <c r="C282" s="108"/>
      <c r="D282" s="108"/>
      <c r="E282" s="349"/>
    </row>
    <row r="283" spans="1:5" ht="15.75">
      <c r="A283" s="151"/>
      <c r="B283" s="347"/>
      <c r="C283" s="108"/>
      <c r="D283" s="108"/>
      <c r="E283" s="349"/>
    </row>
    <row r="284" spans="1:5" ht="15.75">
      <c r="A284" s="151"/>
      <c r="B284" s="347"/>
      <c r="C284" s="108"/>
      <c r="D284" s="108"/>
      <c r="E284" s="349"/>
    </row>
    <row r="285" spans="1:5" ht="15.75">
      <c r="A285" s="151"/>
      <c r="B285" s="347"/>
      <c r="C285" s="108"/>
      <c r="D285" s="108"/>
      <c r="E285" s="349"/>
    </row>
    <row r="286" spans="1:5" ht="15.75">
      <c r="A286" s="151"/>
      <c r="B286" s="347"/>
      <c r="C286" s="108"/>
      <c r="D286" s="108"/>
      <c r="E286" s="349"/>
    </row>
    <row r="287" spans="1:5" ht="15.75">
      <c r="A287" s="151"/>
      <c r="B287" s="347"/>
      <c r="C287" s="108"/>
      <c r="D287" s="108"/>
      <c r="E287" s="349"/>
    </row>
    <row r="288" spans="1:5" ht="15.75">
      <c r="A288" s="151"/>
      <c r="B288" s="347"/>
      <c r="C288" s="108"/>
      <c r="D288" s="108"/>
      <c r="E288" s="349"/>
    </row>
    <row r="289" spans="1:5" ht="15.75">
      <c r="A289" s="151"/>
      <c r="B289" s="347"/>
      <c r="C289" s="108"/>
      <c r="D289" s="108"/>
      <c r="E289" s="349"/>
    </row>
    <row r="290" spans="1:5" ht="15.75">
      <c r="A290" s="151"/>
      <c r="B290" s="347"/>
      <c r="C290" s="108"/>
      <c r="D290" s="108"/>
      <c r="E290" s="349"/>
    </row>
    <row r="291" spans="1:5" ht="15.75">
      <c r="A291" s="151"/>
      <c r="B291" s="347"/>
      <c r="C291" s="108"/>
      <c r="D291" s="108"/>
      <c r="E291" s="349"/>
    </row>
    <row r="292" spans="1:5" ht="15.75">
      <c r="A292" s="151"/>
      <c r="B292" s="347"/>
      <c r="C292" s="108"/>
      <c r="D292" s="108"/>
      <c r="E292" s="349"/>
    </row>
    <row r="293" spans="1:5" ht="15.75">
      <c r="A293" s="151"/>
      <c r="B293" s="347"/>
      <c r="C293" s="108"/>
      <c r="D293" s="108"/>
      <c r="E293" s="349"/>
    </row>
    <row r="294" spans="1:5" ht="15.75">
      <c r="A294" s="151"/>
      <c r="B294" s="347"/>
      <c r="C294" s="108"/>
      <c r="D294" s="108"/>
      <c r="E294" s="349"/>
    </row>
    <row r="295" spans="1:5" ht="15.75">
      <c r="A295" s="151"/>
      <c r="B295" s="347"/>
      <c r="C295" s="108"/>
      <c r="D295" s="108"/>
      <c r="E295" s="349"/>
    </row>
    <row r="296" spans="1:5" ht="15.75">
      <c r="A296" s="151"/>
      <c r="B296" s="347"/>
      <c r="C296" s="108"/>
      <c r="D296" s="108"/>
      <c r="E296" s="349"/>
    </row>
    <row r="297" spans="1:5" ht="15.75">
      <c r="A297" s="151"/>
      <c r="B297" s="347"/>
      <c r="C297" s="108"/>
      <c r="D297" s="108"/>
      <c r="E297" s="349"/>
    </row>
    <row r="298" spans="1:5" ht="15.75">
      <c r="A298" s="151"/>
      <c r="B298" s="347"/>
      <c r="C298" s="108"/>
      <c r="D298" s="108"/>
      <c r="E298" s="349"/>
    </row>
    <row r="299" spans="1:5" ht="15.75">
      <c r="A299" s="151"/>
      <c r="B299" s="347"/>
      <c r="C299" s="108"/>
      <c r="D299" s="108"/>
      <c r="E299" s="349"/>
    </row>
    <row r="300" spans="1:5" ht="15.75">
      <c r="A300" s="151"/>
      <c r="B300" s="347"/>
      <c r="C300" s="108"/>
      <c r="D300" s="108"/>
      <c r="E300" s="349"/>
    </row>
    <row r="301" spans="1:5" ht="15.75">
      <c r="A301" s="151"/>
      <c r="B301" s="347"/>
      <c r="C301" s="108"/>
      <c r="D301" s="108"/>
      <c r="E301" s="349"/>
    </row>
    <row r="302" spans="1:5" ht="15.75">
      <c r="A302" s="151"/>
      <c r="B302" s="347"/>
      <c r="C302" s="108"/>
      <c r="D302" s="108"/>
      <c r="E302" s="349"/>
    </row>
    <row r="303" spans="1:5" ht="15.75">
      <c r="A303" s="151"/>
      <c r="B303" s="347"/>
      <c r="C303" s="108"/>
      <c r="D303" s="108"/>
      <c r="E303" s="349"/>
    </row>
    <row r="304" spans="1:5" ht="15.75">
      <c r="A304" s="151"/>
      <c r="B304" s="347"/>
      <c r="C304" s="108"/>
      <c r="D304" s="108"/>
      <c r="E304" s="349"/>
    </row>
    <row r="305" spans="1:5" ht="15.75">
      <c r="A305" s="151"/>
      <c r="B305" s="347"/>
      <c r="C305" s="108"/>
      <c r="D305" s="108"/>
      <c r="E305" s="349"/>
    </row>
    <row r="306" spans="1:5" ht="15.75">
      <c r="A306" s="151"/>
      <c r="B306" s="347"/>
      <c r="C306" s="108"/>
      <c r="D306" s="108"/>
      <c r="E306" s="349"/>
    </row>
    <row r="307" spans="1:5" ht="15.75">
      <c r="A307" s="151"/>
      <c r="B307" s="347"/>
      <c r="C307" s="108"/>
      <c r="D307" s="108"/>
      <c r="E307" s="349"/>
    </row>
    <row r="308" spans="1:5" ht="15.75">
      <c r="A308" s="151"/>
      <c r="B308" s="347"/>
      <c r="C308" s="108"/>
      <c r="D308" s="108"/>
      <c r="E308" s="349"/>
    </row>
    <row r="309" spans="1:5" ht="15.75">
      <c r="A309" s="151"/>
      <c r="B309" s="347"/>
      <c r="C309" s="108"/>
      <c r="D309" s="108"/>
      <c r="E309" s="349"/>
    </row>
    <row r="310" spans="1:5" ht="15.75">
      <c r="A310" s="151"/>
      <c r="B310" s="347"/>
      <c r="C310" s="108"/>
      <c r="D310" s="108"/>
      <c r="E310" s="349"/>
    </row>
    <row r="311" spans="1:5" ht="15.75">
      <c r="A311" s="151"/>
      <c r="B311" s="347"/>
      <c r="C311" s="108"/>
      <c r="D311" s="108"/>
      <c r="E311" s="349"/>
    </row>
    <row r="312" spans="1:5" ht="15.75">
      <c r="A312" s="151"/>
      <c r="B312" s="347"/>
      <c r="C312" s="108"/>
      <c r="D312" s="108"/>
      <c r="E312" s="349"/>
    </row>
    <row r="313" spans="1:5" ht="15.75">
      <c r="A313" s="151"/>
      <c r="B313" s="347"/>
      <c r="C313" s="108"/>
      <c r="D313" s="108"/>
      <c r="E313" s="349"/>
    </row>
    <row r="314" spans="1:5" ht="15.75">
      <c r="A314" s="151"/>
      <c r="B314" s="347"/>
      <c r="C314" s="108"/>
      <c r="D314" s="108"/>
      <c r="E314" s="349"/>
    </row>
    <row r="315" spans="1:5" ht="15.75">
      <c r="A315" s="151"/>
      <c r="B315" s="347"/>
      <c r="C315" s="108"/>
      <c r="D315" s="108"/>
      <c r="E315" s="349"/>
    </row>
    <row r="316" spans="1:5" ht="15.75">
      <c r="A316" s="151"/>
      <c r="B316" s="347"/>
      <c r="C316" s="108"/>
      <c r="D316" s="108"/>
      <c r="E316" s="349"/>
    </row>
    <row r="317" spans="1:5" ht="15.75">
      <c r="A317" s="151"/>
      <c r="B317" s="347"/>
      <c r="C317" s="108"/>
      <c r="D317" s="108"/>
      <c r="E317" s="349"/>
    </row>
    <row r="318" spans="1:5" ht="15.75">
      <c r="A318" s="151"/>
      <c r="B318" s="347"/>
      <c r="C318" s="108"/>
      <c r="D318" s="108"/>
      <c r="E318" s="349"/>
    </row>
    <row r="319" spans="1:5" ht="15.75">
      <c r="A319" s="151"/>
      <c r="B319" s="347"/>
      <c r="C319" s="108"/>
      <c r="D319" s="108"/>
      <c r="E319" s="349"/>
    </row>
    <row r="320" spans="1:5" ht="15.75">
      <c r="A320" s="151"/>
      <c r="B320" s="347"/>
      <c r="C320" s="108"/>
      <c r="D320" s="108"/>
      <c r="E320" s="349"/>
    </row>
    <row r="321" spans="1:5" ht="15.75">
      <c r="A321" s="151"/>
      <c r="B321" s="347"/>
      <c r="C321" s="108"/>
      <c r="D321" s="108"/>
      <c r="E321" s="349"/>
    </row>
    <row r="322" spans="1:5" ht="15.75">
      <c r="A322" s="151"/>
      <c r="B322" s="347"/>
      <c r="C322" s="108"/>
      <c r="D322" s="108"/>
      <c r="E322" s="349"/>
    </row>
    <row r="323" spans="1:5" ht="15.75">
      <c r="A323" s="151"/>
      <c r="B323" s="347"/>
      <c r="C323" s="108"/>
      <c r="D323" s="108"/>
      <c r="E323" s="349"/>
    </row>
    <row r="324" spans="1:5" ht="15.75">
      <c r="A324" s="151"/>
      <c r="B324" s="347"/>
      <c r="C324" s="108"/>
      <c r="D324" s="108"/>
      <c r="E324" s="349"/>
    </row>
    <row r="325" spans="1:5" ht="15.75">
      <c r="A325" s="151"/>
      <c r="B325" s="347"/>
      <c r="C325" s="108"/>
      <c r="D325" s="108"/>
      <c r="E325" s="349"/>
    </row>
    <row r="326" spans="1:5" ht="15.75">
      <c r="A326" s="151"/>
      <c r="B326" s="347"/>
      <c r="C326" s="108"/>
      <c r="D326" s="108"/>
      <c r="E326" s="349"/>
    </row>
    <row r="327" spans="1:5" ht="15.75">
      <c r="A327" s="151"/>
      <c r="B327" s="347"/>
      <c r="C327" s="108"/>
      <c r="D327" s="108"/>
      <c r="E327" s="349"/>
    </row>
    <row r="328" spans="1:5" ht="15.75">
      <c r="A328" s="151"/>
      <c r="B328" s="347"/>
      <c r="C328" s="108"/>
      <c r="D328" s="108"/>
      <c r="E328" s="349"/>
    </row>
    <row r="329" spans="1:5" ht="15.75">
      <c r="A329" s="151"/>
      <c r="B329" s="347"/>
      <c r="C329" s="108"/>
      <c r="D329" s="108"/>
      <c r="E329" s="349"/>
    </row>
    <row r="330" spans="1:5" ht="15.75">
      <c r="A330" s="151"/>
      <c r="B330" s="347"/>
      <c r="C330" s="108"/>
      <c r="D330" s="108"/>
      <c r="E330" s="349"/>
    </row>
    <row r="331" spans="1:5" ht="15.75">
      <c r="A331" s="151"/>
      <c r="B331" s="347"/>
      <c r="C331" s="108"/>
      <c r="D331" s="108"/>
      <c r="E331" s="349"/>
    </row>
    <row r="332" spans="1:5" ht="15.75">
      <c r="A332" s="151"/>
      <c r="B332" s="347"/>
      <c r="C332" s="108"/>
      <c r="D332" s="108"/>
      <c r="E332" s="349"/>
    </row>
    <row r="333" spans="1:5" ht="15.75">
      <c r="A333" s="151"/>
      <c r="B333" s="347"/>
      <c r="C333" s="108"/>
      <c r="D333" s="108"/>
      <c r="E333" s="349"/>
    </row>
    <row r="334" spans="1:5" ht="15.75">
      <c r="A334" s="151"/>
      <c r="B334" s="347"/>
      <c r="C334" s="108"/>
      <c r="D334" s="108"/>
      <c r="E334" s="349"/>
    </row>
    <row r="335" spans="1:5" ht="15.75">
      <c r="A335" s="151"/>
      <c r="B335" s="347"/>
      <c r="C335" s="108"/>
      <c r="D335" s="108"/>
      <c r="E335" s="349"/>
    </row>
    <row r="336" spans="1:5" ht="15.75">
      <c r="A336" s="151"/>
      <c r="B336" s="347"/>
      <c r="C336" s="108"/>
      <c r="D336" s="108"/>
      <c r="E336" s="349"/>
    </row>
    <row r="337" spans="1:5" ht="15.75">
      <c r="A337" s="151"/>
      <c r="B337" s="347"/>
      <c r="C337" s="108"/>
      <c r="D337" s="108"/>
      <c r="E337" s="349"/>
    </row>
    <row r="338" spans="1:5" ht="15.75">
      <c r="A338" s="151"/>
      <c r="B338" s="347"/>
      <c r="C338" s="108"/>
      <c r="D338" s="108"/>
      <c r="E338" s="349"/>
    </row>
    <row r="339" spans="1:5" ht="15.75">
      <c r="A339" s="151"/>
      <c r="B339" s="347"/>
      <c r="C339" s="108"/>
      <c r="D339" s="108"/>
      <c r="E339" s="349"/>
    </row>
    <row r="340" spans="1:5" ht="15.75">
      <c r="A340" s="151"/>
      <c r="B340" s="347"/>
      <c r="C340" s="108"/>
      <c r="D340" s="108"/>
      <c r="E340" s="349"/>
    </row>
    <row r="341" spans="1:5" ht="15.75">
      <c r="A341" s="151"/>
      <c r="B341" s="347"/>
      <c r="C341" s="108"/>
      <c r="D341" s="108"/>
      <c r="E341" s="349"/>
    </row>
    <row r="342" spans="1:5" ht="15.75">
      <c r="A342" s="151"/>
      <c r="B342" s="347"/>
      <c r="C342" s="108"/>
      <c r="D342" s="108"/>
      <c r="E342" s="349"/>
    </row>
    <row r="343" spans="1:5" ht="15.75">
      <c r="A343" s="151"/>
      <c r="B343" s="347"/>
      <c r="C343" s="108"/>
      <c r="D343" s="108"/>
      <c r="E343" s="349"/>
    </row>
    <row r="344" spans="1:5" ht="15.75">
      <c r="A344" s="151"/>
      <c r="B344" s="347"/>
      <c r="C344" s="108"/>
      <c r="D344" s="108"/>
      <c r="E344" s="349"/>
    </row>
    <row r="345" spans="1:5" ht="15.75">
      <c r="A345" s="151"/>
      <c r="B345" s="347"/>
      <c r="C345" s="108"/>
      <c r="D345" s="108"/>
      <c r="E345" s="349"/>
    </row>
    <row r="346" spans="1:5" ht="15.75">
      <c r="A346" s="151"/>
      <c r="B346" s="347"/>
      <c r="C346" s="108"/>
      <c r="D346" s="108"/>
      <c r="E346" s="349"/>
    </row>
    <row r="347" spans="1:5" ht="15.75">
      <c r="A347" s="151"/>
      <c r="B347" s="347"/>
      <c r="C347" s="108"/>
      <c r="D347" s="108"/>
      <c r="E347" s="349"/>
    </row>
    <row r="348" spans="1:5" ht="15.75">
      <c r="A348" s="151"/>
      <c r="B348" s="347"/>
      <c r="C348" s="108"/>
      <c r="D348" s="108"/>
      <c r="E348" s="349"/>
    </row>
    <row r="349" spans="1:5" ht="15.75">
      <c r="A349" s="151"/>
      <c r="B349" s="347"/>
      <c r="C349" s="108"/>
      <c r="D349" s="108"/>
      <c r="E349" s="349"/>
    </row>
    <row r="350" spans="1:5" ht="15.75">
      <c r="A350" s="151"/>
      <c r="B350" s="347"/>
      <c r="C350" s="108"/>
      <c r="D350" s="108"/>
      <c r="E350" s="349"/>
    </row>
    <row r="351" spans="1:5" ht="15.75">
      <c r="A351" s="151"/>
      <c r="B351" s="347"/>
      <c r="C351" s="108"/>
      <c r="D351" s="108"/>
      <c r="E351" s="349"/>
    </row>
    <row r="352" spans="1:5" ht="15.75">
      <c r="A352" s="151"/>
      <c r="B352" s="347"/>
      <c r="C352" s="108"/>
      <c r="D352" s="108"/>
      <c r="E352" s="349"/>
    </row>
    <row r="353" spans="1:5" ht="15.75">
      <c r="A353" s="151"/>
      <c r="B353" s="347"/>
      <c r="C353" s="108"/>
      <c r="D353" s="108"/>
      <c r="E353" s="349"/>
    </row>
    <row r="354" spans="1:5" ht="15.75">
      <c r="A354" s="151"/>
      <c r="B354" s="347"/>
      <c r="C354" s="108"/>
      <c r="D354" s="108"/>
      <c r="E354" s="349"/>
    </row>
    <row r="355" spans="1:5" ht="15.75">
      <c r="A355" s="151"/>
      <c r="B355" s="347"/>
      <c r="C355" s="108"/>
      <c r="D355" s="108"/>
      <c r="E355" s="349"/>
    </row>
    <row r="356" spans="1:5" ht="15.75">
      <c r="A356" s="151"/>
      <c r="B356" s="347"/>
      <c r="C356" s="108"/>
      <c r="D356" s="108"/>
      <c r="E356" s="349"/>
    </row>
    <row r="357" spans="1:5" ht="15.75">
      <c r="A357" s="151"/>
      <c r="B357" s="347"/>
      <c r="C357" s="108"/>
      <c r="D357" s="108"/>
      <c r="E357" s="349"/>
    </row>
    <row r="358" spans="1:5" ht="15.75">
      <c r="A358" s="151"/>
      <c r="B358" s="347"/>
      <c r="C358" s="108"/>
      <c r="D358" s="108"/>
      <c r="E358" s="349"/>
    </row>
    <row r="359" spans="1:5" ht="15.75">
      <c r="A359" s="151"/>
      <c r="B359" s="347"/>
      <c r="C359" s="108"/>
      <c r="D359" s="108"/>
      <c r="E359" s="349"/>
    </row>
    <row r="360" spans="1:5" ht="15.75">
      <c r="A360" s="151"/>
      <c r="B360" s="347"/>
      <c r="C360" s="108"/>
      <c r="D360" s="108"/>
      <c r="E360" s="349"/>
    </row>
    <row r="361" spans="1:5" ht="15.75">
      <c r="A361" s="151"/>
      <c r="B361" s="347"/>
      <c r="C361" s="108"/>
      <c r="D361" s="108"/>
      <c r="E361" s="349"/>
    </row>
    <row r="362" spans="1:5" ht="15.75">
      <c r="A362" s="151"/>
      <c r="B362" s="347"/>
      <c r="C362" s="108"/>
      <c r="D362" s="108"/>
      <c r="E362" s="349"/>
    </row>
    <row r="363" spans="1:5" ht="15.75">
      <c r="A363" s="151"/>
      <c r="B363" s="347"/>
      <c r="C363" s="108"/>
      <c r="D363" s="108"/>
      <c r="E363" s="349"/>
    </row>
    <row r="364" spans="1:5" ht="15.75">
      <c r="A364" s="151"/>
      <c r="B364" s="347"/>
      <c r="C364" s="108"/>
      <c r="D364" s="108"/>
      <c r="E364" s="349"/>
    </row>
    <row r="365" spans="1:5" ht="15.75">
      <c r="A365" s="151"/>
      <c r="B365" s="347"/>
      <c r="C365" s="108"/>
      <c r="D365" s="108"/>
      <c r="E365" s="349"/>
    </row>
    <row r="366" spans="1:5" ht="15.75">
      <c r="A366" s="151"/>
      <c r="B366" s="347"/>
      <c r="C366" s="108"/>
      <c r="D366" s="108"/>
      <c r="E366" s="349"/>
    </row>
    <row r="367" spans="1:5" ht="15.75">
      <c r="A367" s="151"/>
      <c r="B367" s="347"/>
      <c r="C367" s="108"/>
      <c r="D367" s="108"/>
      <c r="E367" s="349"/>
    </row>
    <row r="368" spans="1:5" ht="15.75">
      <c r="A368" s="151"/>
      <c r="B368" s="347"/>
      <c r="C368" s="108"/>
      <c r="D368" s="108"/>
      <c r="E368" s="349"/>
    </row>
    <row r="369" spans="1:5" ht="15.75">
      <c r="A369" s="151"/>
      <c r="B369" s="347"/>
      <c r="C369" s="108"/>
      <c r="D369" s="108"/>
      <c r="E369" s="349"/>
    </row>
    <row r="370" spans="1:5" ht="15.75">
      <c r="A370" s="151"/>
      <c r="B370" s="347"/>
      <c r="C370" s="108"/>
      <c r="D370" s="108"/>
      <c r="E370" s="349"/>
    </row>
    <row r="371" spans="1:5" ht="15.75">
      <c r="A371" s="151"/>
      <c r="B371" s="347"/>
      <c r="C371" s="108"/>
      <c r="D371" s="108"/>
      <c r="E371" s="349"/>
    </row>
    <row r="372" spans="1:5" ht="15.75">
      <c r="A372" s="151"/>
      <c r="B372" s="347"/>
      <c r="C372" s="108"/>
      <c r="D372" s="108"/>
      <c r="E372" s="349"/>
    </row>
    <row r="373" spans="1:5" ht="15.75">
      <c r="A373" s="151"/>
      <c r="B373" s="347"/>
      <c r="C373" s="108"/>
      <c r="D373" s="108"/>
      <c r="E373" s="349"/>
    </row>
    <row r="374" spans="1:5" ht="15.75">
      <c r="A374" s="151"/>
      <c r="B374" s="347"/>
      <c r="C374" s="108"/>
      <c r="D374" s="108"/>
      <c r="E374" s="349"/>
    </row>
    <row r="375" spans="1:5" ht="15.75">
      <c r="A375" s="151"/>
      <c r="B375" s="347"/>
      <c r="C375" s="108"/>
      <c r="D375" s="108"/>
      <c r="E375" s="349"/>
    </row>
    <row r="376" spans="1:5" ht="15.75">
      <c r="A376" s="151"/>
      <c r="B376" s="347"/>
      <c r="C376" s="108"/>
      <c r="D376" s="108"/>
      <c r="E376" s="349"/>
    </row>
    <row r="377" spans="1:5" ht="15.75">
      <c r="A377" s="151"/>
      <c r="B377" s="347"/>
      <c r="C377" s="108"/>
      <c r="D377" s="108"/>
      <c r="E377" s="349"/>
    </row>
    <row r="378" spans="1:5" ht="15.75">
      <c r="A378" s="151"/>
      <c r="B378" s="347"/>
      <c r="C378" s="108"/>
      <c r="D378" s="108"/>
      <c r="E378" s="349"/>
    </row>
    <row r="379" spans="1:5" ht="15.75">
      <c r="A379" s="151"/>
      <c r="B379" s="347"/>
      <c r="C379" s="108"/>
      <c r="D379" s="108"/>
      <c r="E379" s="349"/>
    </row>
    <row r="380" spans="1:5" ht="15.75">
      <c r="A380" s="151"/>
      <c r="B380" s="347"/>
      <c r="C380" s="108"/>
      <c r="D380" s="108"/>
      <c r="E380" s="349"/>
    </row>
    <row r="381" spans="1:5" ht="15.75">
      <c r="A381" s="151"/>
      <c r="B381" s="347"/>
      <c r="C381" s="108"/>
      <c r="D381" s="108"/>
      <c r="E381" s="349"/>
    </row>
    <row r="382" spans="1:5" ht="15.75">
      <c r="A382" s="151"/>
      <c r="B382" s="347"/>
      <c r="C382" s="108"/>
      <c r="D382" s="108"/>
      <c r="E382" s="349"/>
    </row>
    <row r="383" spans="1:5" ht="15.75">
      <c r="A383" s="151"/>
      <c r="B383" s="347"/>
      <c r="C383" s="108"/>
      <c r="D383" s="108"/>
      <c r="E383" s="349"/>
    </row>
    <row r="384" spans="1:5" ht="15.75">
      <c r="A384" s="151"/>
      <c r="B384" s="347"/>
      <c r="C384" s="108"/>
      <c r="D384" s="108"/>
      <c r="E384" s="349"/>
    </row>
    <row r="385" spans="1:5" ht="15.75">
      <c r="A385" s="151"/>
      <c r="B385" s="347"/>
      <c r="C385" s="108"/>
      <c r="D385" s="108"/>
      <c r="E385" s="349"/>
    </row>
    <row r="386" spans="1:5" ht="15.75">
      <c r="A386" s="151"/>
      <c r="B386" s="347"/>
      <c r="C386" s="108"/>
      <c r="D386" s="108"/>
      <c r="E386" s="349"/>
    </row>
    <row r="387" spans="1:5" ht="15.75">
      <c r="A387" s="151"/>
      <c r="B387" s="347"/>
      <c r="C387" s="108"/>
      <c r="D387" s="108"/>
      <c r="E387" s="349"/>
    </row>
    <row r="388" spans="1:5" ht="15.75">
      <c r="A388" s="151"/>
      <c r="B388" s="347"/>
      <c r="C388" s="108"/>
      <c r="D388" s="108"/>
      <c r="E388" s="349"/>
    </row>
    <row r="389" spans="1:5" ht="15.75">
      <c r="A389" s="151"/>
      <c r="B389" s="347"/>
      <c r="C389" s="108"/>
      <c r="D389" s="108"/>
      <c r="E389" s="349"/>
    </row>
    <row r="390" spans="1:5" ht="15.75">
      <c r="A390" s="151"/>
      <c r="B390" s="347"/>
      <c r="C390" s="108"/>
      <c r="D390" s="108"/>
      <c r="E390" s="349"/>
    </row>
    <row r="391" spans="1:5" ht="15.75">
      <c r="A391" s="151"/>
      <c r="B391" s="347"/>
      <c r="C391" s="108"/>
      <c r="D391" s="108"/>
      <c r="E391" s="349"/>
    </row>
    <row r="392" spans="1:5" ht="15.75">
      <c r="A392" s="151"/>
      <c r="B392" s="347"/>
      <c r="C392" s="108"/>
      <c r="D392" s="108"/>
      <c r="E392" s="349"/>
    </row>
    <row r="393" spans="1:5" ht="15.75">
      <c r="A393" s="151"/>
      <c r="B393" s="347"/>
      <c r="C393" s="108"/>
      <c r="D393" s="108"/>
      <c r="E393" s="349"/>
    </row>
    <row r="394" spans="1:5" ht="15.75">
      <c r="A394" s="151"/>
      <c r="B394" s="347"/>
      <c r="C394" s="108"/>
      <c r="D394" s="108"/>
      <c r="E394" s="349"/>
    </row>
    <row r="395" spans="1:5" ht="15.75">
      <c r="A395" s="151"/>
      <c r="B395" s="347"/>
      <c r="C395" s="108"/>
      <c r="D395" s="108"/>
      <c r="E395" s="349"/>
    </row>
    <row r="396" spans="1:5" ht="15.75">
      <c r="A396" s="151"/>
      <c r="B396" s="347"/>
      <c r="C396" s="108"/>
      <c r="D396" s="108"/>
      <c r="E396" s="349"/>
    </row>
    <row r="397" spans="1:5" ht="15.75">
      <c r="A397" s="151"/>
      <c r="B397" s="347"/>
      <c r="C397" s="108"/>
      <c r="D397" s="108"/>
      <c r="E397" s="349"/>
    </row>
    <row r="398" spans="1:5" ht="15.75">
      <c r="A398" s="151"/>
      <c r="B398" s="347"/>
      <c r="C398" s="108"/>
      <c r="D398" s="108"/>
      <c r="E398" s="349"/>
    </row>
    <row r="399" spans="1:5" ht="15.75">
      <c r="A399" s="151"/>
      <c r="B399" s="347"/>
      <c r="C399" s="108"/>
      <c r="D399" s="108"/>
      <c r="E399" s="349"/>
    </row>
    <row r="400" spans="1:5" ht="15.75">
      <c r="A400" s="151"/>
      <c r="B400" s="347"/>
      <c r="C400" s="108"/>
      <c r="D400" s="108"/>
      <c r="E400" s="349"/>
    </row>
    <row r="401" spans="1:5" ht="15.75">
      <c r="A401" s="151"/>
      <c r="B401" s="347"/>
      <c r="C401" s="108"/>
      <c r="D401" s="108"/>
      <c r="E401" s="349"/>
    </row>
    <row r="402" spans="1:5" ht="15.75">
      <c r="A402" s="151"/>
      <c r="B402" s="347"/>
      <c r="C402" s="108"/>
      <c r="D402" s="108"/>
      <c r="E402" s="349"/>
    </row>
    <row r="403" spans="1:5" ht="15.75">
      <c r="A403" s="151"/>
      <c r="B403" s="347"/>
      <c r="C403" s="108"/>
      <c r="D403" s="108"/>
      <c r="E403" s="349"/>
    </row>
    <row r="404" spans="1:5" ht="15.75">
      <c r="A404" s="151"/>
      <c r="B404" s="347"/>
      <c r="C404" s="108"/>
      <c r="D404" s="108"/>
      <c r="E404" s="349"/>
    </row>
    <row r="405" spans="1:5" ht="15.75">
      <c r="A405" s="151"/>
      <c r="B405" s="347"/>
      <c r="C405" s="108"/>
      <c r="D405" s="108"/>
      <c r="E405" s="349"/>
    </row>
    <row r="406" spans="1:5" ht="15.75">
      <c r="A406" s="151"/>
      <c r="B406" s="347"/>
      <c r="C406" s="108"/>
      <c r="D406" s="108"/>
      <c r="E406" s="349"/>
    </row>
    <row r="407" spans="1:5" ht="15.75">
      <c r="A407" s="151"/>
      <c r="B407" s="347"/>
      <c r="C407" s="108"/>
      <c r="D407" s="108"/>
      <c r="E407" s="349"/>
    </row>
    <row r="408" spans="1:5" ht="15.75">
      <c r="A408" s="151"/>
      <c r="B408" s="347"/>
      <c r="C408" s="108"/>
      <c r="D408" s="108"/>
      <c r="E408" s="349"/>
    </row>
    <row r="409" spans="1:5" ht="15.75">
      <c r="A409" s="151"/>
      <c r="B409" s="347"/>
      <c r="C409" s="108"/>
      <c r="D409" s="108"/>
      <c r="E409" s="349"/>
    </row>
    <row r="410" spans="1:5" ht="15.75">
      <c r="A410" s="151"/>
      <c r="B410" s="347"/>
      <c r="C410" s="108"/>
      <c r="D410" s="108"/>
      <c r="E410" s="349"/>
    </row>
    <row r="411" spans="1:5" ht="15.75">
      <c r="A411" s="151"/>
      <c r="B411" s="347"/>
      <c r="C411" s="108"/>
      <c r="D411" s="108"/>
      <c r="E411" s="349"/>
    </row>
    <row r="412" spans="1:5" ht="15.75">
      <c r="A412" s="151"/>
      <c r="B412" s="347"/>
      <c r="C412" s="108"/>
      <c r="D412" s="108"/>
      <c r="E412" s="349"/>
    </row>
    <row r="413" spans="1:5" ht="15.75">
      <c r="A413" s="151"/>
      <c r="B413" s="347"/>
      <c r="C413" s="108"/>
      <c r="D413" s="108"/>
      <c r="E413" s="349"/>
    </row>
    <row r="414" spans="1:5" ht="15.75">
      <c r="A414" s="151"/>
      <c r="B414" s="347"/>
      <c r="C414" s="108"/>
      <c r="D414" s="108"/>
      <c r="E414" s="349"/>
    </row>
    <row r="415" spans="1:5" ht="15.75">
      <c r="A415" s="151"/>
      <c r="B415" s="347"/>
      <c r="C415" s="108"/>
      <c r="D415" s="108"/>
      <c r="E415" s="349"/>
    </row>
    <row r="416" spans="1:5" ht="15.75">
      <c r="A416" s="151"/>
      <c r="B416" s="347"/>
      <c r="C416" s="108"/>
      <c r="D416" s="108"/>
      <c r="E416" s="349"/>
    </row>
    <row r="417" spans="1:5" ht="15.75">
      <c r="A417" s="151"/>
      <c r="B417" s="347"/>
      <c r="C417" s="108"/>
      <c r="D417" s="108"/>
      <c r="E417" s="349"/>
    </row>
    <row r="418" spans="1:5" ht="15.75">
      <c r="A418" s="151"/>
      <c r="B418" s="347"/>
      <c r="C418" s="108"/>
      <c r="D418" s="108"/>
      <c r="E418" s="349"/>
    </row>
    <row r="419" spans="1:5" ht="15.75">
      <c r="A419" s="151"/>
      <c r="B419" s="347"/>
      <c r="C419" s="108"/>
      <c r="D419" s="108"/>
      <c r="E419" s="349"/>
    </row>
    <row r="420" spans="1:5" ht="15.75">
      <c r="A420" s="151"/>
      <c r="B420" s="347"/>
      <c r="C420" s="108"/>
      <c r="D420" s="108"/>
      <c r="E420" s="349"/>
    </row>
    <row r="421" spans="1:5" ht="15.75">
      <c r="A421" s="151"/>
      <c r="B421" s="347"/>
      <c r="C421" s="108"/>
      <c r="D421" s="108"/>
      <c r="E421" s="349"/>
    </row>
    <row r="422" spans="1:5" ht="15.75">
      <c r="A422" s="151"/>
      <c r="B422" s="347"/>
      <c r="C422" s="108"/>
      <c r="D422" s="108"/>
      <c r="E422" s="349"/>
    </row>
    <row r="423" spans="1:5" ht="15.75">
      <c r="A423" s="151"/>
      <c r="B423" s="347"/>
      <c r="C423" s="108"/>
      <c r="D423" s="108"/>
      <c r="E423" s="349"/>
    </row>
    <row r="424" spans="1:5" ht="15.75">
      <c r="A424" s="151"/>
      <c r="B424" s="347"/>
      <c r="C424" s="108"/>
      <c r="D424" s="108"/>
      <c r="E424" s="349"/>
    </row>
    <row r="425" spans="1:5" ht="15.75">
      <c r="A425" s="151"/>
      <c r="B425" s="347"/>
      <c r="C425" s="108"/>
      <c r="D425" s="108"/>
      <c r="E425" s="349"/>
    </row>
    <row r="426" spans="1:5" ht="15.75">
      <c r="A426" s="151"/>
      <c r="B426" s="347"/>
      <c r="C426" s="108"/>
      <c r="D426" s="108"/>
      <c r="E426" s="349"/>
    </row>
    <row r="427" spans="1:5" ht="15.75">
      <c r="A427" s="151"/>
      <c r="B427" s="347"/>
      <c r="C427" s="108"/>
      <c r="D427" s="108"/>
      <c r="E427" s="349"/>
    </row>
    <row r="428" spans="1:5" ht="15.75">
      <c r="A428" s="151"/>
      <c r="B428" s="347"/>
      <c r="C428" s="108"/>
      <c r="D428" s="108"/>
      <c r="E428" s="349"/>
    </row>
    <row r="429" spans="1:5" ht="15.75">
      <c r="A429" s="151"/>
      <c r="B429" s="347"/>
      <c r="C429" s="108"/>
      <c r="D429" s="108"/>
      <c r="E429" s="349"/>
    </row>
    <row r="430" spans="1:5" ht="15.75">
      <c r="A430" s="151"/>
      <c r="B430" s="347"/>
      <c r="C430" s="108"/>
      <c r="D430" s="108"/>
      <c r="E430" s="349"/>
    </row>
    <row r="431" spans="1:5" ht="15.75">
      <c r="A431" s="151"/>
      <c r="B431" s="347"/>
      <c r="C431" s="108"/>
      <c r="D431" s="108"/>
      <c r="E431" s="349"/>
    </row>
    <row r="432" spans="1:5" ht="15.75">
      <c r="A432" s="151"/>
      <c r="B432" s="347"/>
      <c r="C432" s="108"/>
      <c r="D432" s="108"/>
      <c r="E432" s="349"/>
    </row>
    <row r="433" spans="1:5" ht="15.75">
      <c r="A433" s="151"/>
      <c r="B433" s="347"/>
      <c r="C433" s="108"/>
      <c r="D433" s="108"/>
      <c r="E433" s="349"/>
    </row>
    <row r="434" spans="1:5" ht="15.75">
      <c r="A434" s="151"/>
      <c r="B434" s="347"/>
      <c r="C434" s="108"/>
      <c r="D434" s="108"/>
      <c r="E434" s="349"/>
    </row>
    <row r="435" spans="1:5" ht="15.75">
      <c r="A435" s="151"/>
      <c r="B435" s="347"/>
      <c r="C435" s="108"/>
      <c r="D435" s="108"/>
      <c r="E435" s="349"/>
    </row>
    <row r="436" spans="1:5" ht="15.75">
      <c r="A436" s="151"/>
      <c r="B436" s="347"/>
      <c r="C436" s="108"/>
      <c r="D436" s="108"/>
      <c r="E436" s="349"/>
    </row>
    <row r="437" spans="1:5" ht="15.75">
      <c r="A437" s="151"/>
      <c r="B437" s="347"/>
      <c r="C437" s="108"/>
      <c r="D437" s="108"/>
      <c r="E437" s="349"/>
    </row>
    <row r="438" spans="1:5" ht="15.75">
      <c r="A438" s="151"/>
      <c r="B438" s="347"/>
      <c r="C438" s="108"/>
      <c r="D438" s="108"/>
      <c r="E438" s="349"/>
    </row>
    <row r="439" spans="1:5" ht="15.75">
      <c r="A439" s="151"/>
      <c r="B439" s="347"/>
      <c r="C439" s="108"/>
      <c r="D439" s="108"/>
      <c r="E439" s="349"/>
    </row>
    <row r="440" spans="1:5" ht="15.75">
      <c r="A440" s="151"/>
      <c r="B440" s="347"/>
      <c r="C440" s="108"/>
      <c r="D440" s="108"/>
      <c r="E440" s="349"/>
    </row>
    <row r="441" spans="1:5" ht="15.75">
      <c r="A441" s="151"/>
      <c r="B441" s="347"/>
      <c r="C441" s="108"/>
      <c r="D441" s="108"/>
      <c r="E441" s="349"/>
    </row>
    <row r="442" spans="1:5" ht="15.75">
      <c r="A442" s="151"/>
      <c r="B442" s="347"/>
      <c r="C442" s="108"/>
      <c r="D442" s="108"/>
      <c r="E442" s="349"/>
    </row>
    <row r="443" spans="1:5" ht="15.75">
      <c r="A443" s="151"/>
      <c r="B443" s="347"/>
      <c r="C443" s="108"/>
      <c r="D443" s="108"/>
      <c r="E443" s="349"/>
    </row>
    <row r="444" spans="1:5" ht="15.75">
      <c r="A444" s="151"/>
      <c r="B444" s="347"/>
      <c r="C444" s="108"/>
      <c r="D444" s="108"/>
      <c r="E444" s="349"/>
    </row>
    <row r="445" spans="1:5" ht="15.75">
      <c r="A445" s="151"/>
      <c r="B445" s="347"/>
      <c r="C445" s="108"/>
      <c r="D445" s="108"/>
      <c r="E445" s="349"/>
    </row>
    <row r="446" spans="1:5" ht="15.75">
      <c r="A446" s="151"/>
      <c r="B446" s="347"/>
      <c r="C446" s="108"/>
      <c r="D446" s="108"/>
      <c r="E446" s="349"/>
    </row>
    <row r="447" spans="1:5" ht="15.75">
      <c r="A447" s="151"/>
      <c r="B447" s="347"/>
      <c r="C447" s="108"/>
      <c r="D447" s="108"/>
      <c r="E447" s="349"/>
    </row>
    <row r="448" spans="1:5" ht="15.75">
      <c r="A448" s="151"/>
      <c r="B448" s="347"/>
      <c r="C448" s="108"/>
      <c r="D448" s="108"/>
      <c r="E448" s="349"/>
    </row>
    <row r="449" spans="1:5" ht="15.75">
      <c r="A449" s="151"/>
      <c r="B449" s="347"/>
      <c r="C449" s="108"/>
      <c r="D449" s="108"/>
      <c r="E449" s="349"/>
    </row>
    <row r="450" spans="1:5" ht="15.75">
      <c r="A450" s="151"/>
      <c r="B450" s="347"/>
      <c r="C450" s="108"/>
      <c r="D450" s="108"/>
      <c r="E450" s="349"/>
    </row>
    <row r="451" spans="1:5" ht="15.75">
      <c r="A451" s="151"/>
      <c r="B451" s="347"/>
      <c r="C451" s="108"/>
      <c r="D451" s="108"/>
      <c r="E451" s="349"/>
    </row>
    <row r="452" spans="1:5" ht="15.75">
      <c r="A452" s="151"/>
      <c r="B452" s="347"/>
      <c r="C452" s="108"/>
      <c r="D452" s="108"/>
      <c r="E452" s="349"/>
    </row>
    <row r="453" spans="1:5" ht="15.75">
      <c r="A453" s="151"/>
      <c r="B453" s="347"/>
      <c r="C453" s="108"/>
      <c r="D453" s="108"/>
      <c r="E453" s="349"/>
    </row>
    <row r="454" spans="1:5" ht="15.75">
      <c r="A454" s="151"/>
      <c r="B454" s="347"/>
      <c r="C454" s="108"/>
      <c r="D454" s="108"/>
      <c r="E454" s="349"/>
    </row>
    <row r="455" spans="1:5" ht="15.75">
      <c r="A455" s="151"/>
      <c r="B455" s="347"/>
      <c r="C455" s="108"/>
      <c r="D455" s="108"/>
      <c r="E455" s="349"/>
    </row>
    <row r="456" spans="1:5" ht="15.75">
      <c r="A456" s="151"/>
      <c r="B456" s="347"/>
      <c r="C456" s="108"/>
      <c r="D456" s="108"/>
      <c r="E456" s="349"/>
    </row>
    <row r="457" spans="1:5" ht="15.75">
      <c r="A457" s="151"/>
      <c r="B457" s="347"/>
      <c r="C457" s="108"/>
      <c r="D457" s="108"/>
      <c r="E457" s="349"/>
    </row>
    <row r="458" spans="1:5" ht="15.75">
      <c r="A458" s="151"/>
      <c r="B458" s="347"/>
      <c r="C458" s="108"/>
      <c r="D458" s="108"/>
      <c r="E458" s="349"/>
    </row>
    <row r="459" spans="1:5" ht="15.75">
      <c r="A459" s="151"/>
      <c r="B459" s="347"/>
      <c r="C459" s="108"/>
      <c r="D459" s="108"/>
      <c r="E459" s="349"/>
    </row>
    <row r="460" spans="1:5" ht="15.75">
      <c r="A460" s="151"/>
      <c r="B460" s="347"/>
      <c r="C460" s="108"/>
      <c r="D460" s="108"/>
      <c r="E460" s="349"/>
    </row>
    <row r="461" spans="1:5" ht="15.75">
      <c r="A461" s="151"/>
      <c r="B461" s="347"/>
      <c r="C461" s="108"/>
      <c r="D461" s="108"/>
      <c r="E461" s="349"/>
    </row>
    <row r="462" spans="1:5" ht="15.75">
      <c r="A462" s="151"/>
      <c r="B462" s="347"/>
      <c r="C462" s="108"/>
      <c r="D462" s="108"/>
      <c r="E462" s="349"/>
    </row>
    <row r="463" spans="1:5" ht="15.75">
      <c r="A463" s="151"/>
      <c r="B463" s="347"/>
      <c r="C463" s="108"/>
      <c r="D463" s="108"/>
      <c r="E463" s="349"/>
    </row>
    <row r="464" spans="1:5" ht="15.75">
      <c r="A464" s="151"/>
      <c r="B464" s="347"/>
      <c r="C464" s="108"/>
      <c r="D464" s="108"/>
      <c r="E464" s="349"/>
    </row>
    <row r="465" spans="1:5" ht="15.75">
      <c r="A465" s="151"/>
      <c r="B465" s="347"/>
      <c r="C465" s="108"/>
      <c r="D465" s="108"/>
      <c r="E465" s="349"/>
    </row>
    <row r="466" spans="1:5" ht="15.75">
      <c r="A466" s="151"/>
      <c r="B466" s="347"/>
      <c r="C466" s="108"/>
      <c r="D466" s="108"/>
      <c r="E466" s="349"/>
    </row>
    <row r="467" spans="1:5" ht="15.75">
      <c r="A467" s="151"/>
      <c r="B467" s="347"/>
      <c r="C467" s="108"/>
      <c r="D467" s="108"/>
      <c r="E467" s="349"/>
    </row>
    <row r="468" spans="1:5" ht="15.75">
      <c r="A468" s="151"/>
      <c r="B468" s="347"/>
      <c r="C468" s="108"/>
      <c r="D468" s="108"/>
      <c r="E468" s="349"/>
    </row>
    <row r="469" spans="1:5" ht="15.75">
      <c r="A469" s="151"/>
      <c r="B469" s="347"/>
      <c r="C469" s="108"/>
      <c r="D469" s="108"/>
      <c r="E469" s="349"/>
    </row>
    <row r="470" spans="1:5" ht="15.75">
      <c r="A470" s="151"/>
      <c r="B470" s="347"/>
      <c r="C470" s="108"/>
      <c r="D470" s="108"/>
      <c r="E470" s="349"/>
    </row>
    <row r="471" spans="1:5" ht="15.75">
      <c r="A471" s="151"/>
      <c r="B471" s="347"/>
      <c r="C471" s="108"/>
      <c r="D471" s="108"/>
      <c r="E471" s="349"/>
    </row>
    <row r="472" spans="1:5" ht="15.75">
      <c r="A472" s="151"/>
      <c r="B472" s="347"/>
      <c r="C472" s="108"/>
      <c r="D472" s="108"/>
      <c r="E472" s="349"/>
    </row>
    <row r="473" spans="1:5" ht="15.75">
      <c r="A473" s="151"/>
      <c r="B473" s="347"/>
      <c r="C473" s="108"/>
      <c r="D473" s="108"/>
      <c r="E473" s="349"/>
    </row>
    <row r="474" spans="1:5" ht="15.75">
      <c r="A474" s="151"/>
      <c r="B474" s="347"/>
      <c r="C474" s="108"/>
      <c r="D474" s="108"/>
      <c r="E474" s="349"/>
    </row>
    <row r="475" spans="1:5" ht="15.75">
      <c r="A475" s="151"/>
      <c r="B475" s="347"/>
      <c r="C475" s="108"/>
      <c r="D475" s="108"/>
      <c r="E475" s="349"/>
    </row>
    <row r="476" spans="1:5" ht="15.75">
      <c r="A476" s="151"/>
      <c r="B476" s="347"/>
      <c r="C476" s="108"/>
      <c r="D476" s="108"/>
      <c r="E476" s="349"/>
    </row>
    <row r="477" spans="1:5" ht="15.75">
      <c r="A477" s="151"/>
      <c r="B477" s="347"/>
      <c r="C477" s="108"/>
      <c r="D477" s="108"/>
      <c r="E477" s="349"/>
    </row>
    <row r="478" spans="1:5" ht="15.75">
      <c r="A478" s="151"/>
      <c r="B478" s="347"/>
      <c r="C478" s="108"/>
      <c r="D478" s="108"/>
      <c r="E478" s="349"/>
    </row>
    <row r="479" spans="1:5" ht="15.75">
      <c r="A479" s="151"/>
      <c r="B479" s="347"/>
      <c r="C479" s="108"/>
      <c r="D479" s="108"/>
      <c r="E479" s="349"/>
    </row>
    <row r="480" spans="1:5" ht="15.75">
      <c r="A480" s="151"/>
      <c r="B480" s="347"/>
      <c r="C480" s="108"/>
      <c r="D480" s="108"/>
      <c r="E480" s="349"/>
    </row>
    <row r="481" spans="1:5" ht="15.75">
      <c r="A481" s="151"/>
      <c r="B481" s="347"/>
      <c r="C481" s="108"/>
      <c r="D481" s="108"/>
      <c r="E481" s="349"/>
    </row>
    <row r="482" spans="1:5" ht="15.75">
      <c r="A482" s="151"/>
      <c r="B482" s="347"/>
      <c r="C482" s="108"/>
      <c r="D482" s="108"/>
      <c r="E482" s="349"/>
    </row>
    <row r="483" spans="1:5" ht="15.75">
      <c r="A483" s="151"/>
      <c r="B483" s="347"/>
      <c r="C483" s="108"/>
      <c r="D483" s="108"/>
      <c r="E483" s="349"/>
    </row>
    <row r="484" spans="1:5" ht="15.75">
      <c r="A484" s="151"/>
      <c r="B484" s="347"/>
      <c r="C484" s="108"/>
      <c r="D484" s="108"/>
      <c r="E484" s="349"/>
    </row>
    <row r="485" spans="1:5" ht="15.75">
      <c r="A485" s="151"/>
      <c r="B485" s="347"/>
      <c r="C485" s="108"/>
      <c r="D485" s="108"/>
      <c r="E485" s="349"/>
    </row>
    <row r="486" spans="1:5" ht="15.75">
      <c r="A486" s="151"/>
      <c r="B486" s="347"/>
      <c r="C486" s="108"/>
      <c r="D486" s="108"/>
      <c r="E486" s="349"/>
    </row>
    <row r="487" spans="1:5" ht="15.75">
      <c r="A487" s="151"/>
      <c r="B487" s="347"/>
      <c r="C487" s="108"/>
      <c r="D487" s="108"/>
      <c r="E487" s="349"/>
    </row>
    <row r="488" spans="1:5" ht="15.75">
      <c r="A488" s="151"/>
      <c r="B488" s="347"/>
      <c r="C488" s="108"/>
      <c r="D488" s="108"/>
      <c r="E488" s="349"/>
    </row>
    <row r="489" spans="1:5" ht="15.75">
      <c r="A489" s="151"/>
      <c r="B489" s="347"/>
      <c r="C489" s="108"/>
      <c r="D489" s="108"/>
      <c r="E489" s="349"/>
    </row>
    <row r="490" spans="1:5" ht="15.75">
      <c r="A490" s="151"/>
      <c r="B490" s="347"/>
      <c r="C490" s="108"/>
      <c r="D490" s="108"/>
      <c r="E490" s="349"/>
    </row>
    <row r="491" spans="1:5" ht="15.75">
      <c r="A491" s="151"/>
      <c r="B491" s="347"/>
      <c r="C491" s="108"/>
      <c r="D491" s="108"/>
      <c r="E491" s="349"/>
    </row>
    <row r="492" spans="1:5" ht="15.75">
      <c r="A492" s="151"/>
      <c r="B492" s="347"/>
      <c r="C492" s="108"/>
      <c r="D492" s="108"/>
      <c r="E492" s="349"/>
    </row>
    <row r="493" spans="1:5" ht="15.75">
      <c r="A493" s="151"/>
      <c r="B493" s="347"/>
      <c r="C493" s="108"/>
      <c r="D493" s="108"/>
      <c r="E493" s="349"/>
    </row>
    <row r="494" spans="1:5" ht="15.75">
      <c r="A494" s="151"/>
      <c r="B494" s="347"/>
      <c r="C494" s="108"/>
      <c r="D494" s="108"/>
      <c r="E494" s="349"/>
    </row>
    <row r="495" spans="1:5" ht="15.75">
      <c r="A495" s="151"/>
      <c r="B495" s="347"/>
      <c r="C495" s="108"/>
      <c r="D495" s="108"/>
      <c r="E495" s="349"/>
    </row>
    <row r="496" spans="1:5" ht="15.75">
      <c r="A496" s="151"/>
      <c r="B496" s="347"/>
      <c r="C496" s="108"/>
      <c r="D496" s="108"/>
      <c r="E496" s="349"/>
    </row>
    <row r="497" spans="1:5" ht="15.75">
      <c r="A497" s="151"/>
      <c r="B497" s="347"/>
      <c r="C497" s="108"/>
      <c r="D497" s="108"/>
      <c r="E497" s="349"/>
    </row>
    <row r="498" spans="1:5" ht="15.75">
      <c r="A498" s="151"/>
      <c r="B498" s="347"/>
      <c r="C498" s="108"/>
      <c r="D498" s="108"/>
      <c r="E498" s="349"/>
    </row>
    <row r="499" spans="1:5" ht="15.75">
      <c r="A499" s="151"/>
      <c r="B499" s="347"/>
      <c r="C499" s="108"/>
      <c r="D499" s="108"/>
      <c r="E499" s="349"/>
    </row>
    <row r="500" spans="1:5" ht="15.75">
      <c r="A500" s="151"/>
      <c r="B500" s="347"/>
      <c r="C500" s="108"/>
      <c r="D500" s="108"/>
      <c r="E500" s="349"/>
    </row>
    <row r="501" spans="1:5" ht="15.75">
      <c r="A501" s="151"/>
      <c r="B501" s="347"/>
      <c r="C501" s="108"/>
      <c r="D501" s="108"/>
      <c r="E501" s="349"/>
    </row>
    <row r="502" spans="1:5" ht="15.75">
      <c r="A502" s="151"/>
      <c r="B502" s="347"/>
      <c r="C502" s="108"/>
      <c r="D502" s="108"/>
      <c r="E502" s="349"/>
    </row>
    <row r="503" spans="1:5" ht="15.75">
      <c r="A503" s="151"/>
      <c r="B503" s="347"/>
      <c r="C503" s="108"/>
      <c r="D503" s="108"/>
      <c r="E503" s="349"/>
    </row>
    <row r="504" spans="1:5" ht="15.75">
      <c r="A504" s="151"/>
      <c r="B504" s="347"/>
      <c r="C504" s="108"/>
      <c r="D504" s="108"/>
      <c r="E504" s="349"/>
    </row>
    <row r="505" spans="1:5" ht="15.75">
      <c r="A505" s="151"/>
      <c r="B505" s="347"/>
      <c r="C505" s="108"/>
      <c r="D505" s="108"/>
      <c r="E505" s="349"/>
    </row>
    <row r="506" spans="1:5" ht="15.75">
      <c r="A506" s="151"/>
      <c r="B506" s="347"/>
      <c r="C506" s="108"/>
      <c r="D506" s="108"/>
      <c r="E506" s="349"/>
    </row>
    <row r="507" spans="1:5" ht="15.75">
      <c r="A507" s="151"/>
      <c r="B507" s="347"/>
      <c r="C507" s="108"/>
      <c r="D507" s="108"/>
      <c r="E507" s="349"/>
    </row>
    <row r="508" spans="1:5" ht="15.75">
      <c r="A508" s="151"/>
      <c r="B508" s="347"/>
      <c r="C508" s="108"/>
      <c r="D508" s="108"/>
      <c r="E508" s="349"/>
    </row>
    <row r="509" spans="1:5" ht="15.75">
      <c r="A509" s="151"/>
      <c r="B509" s="347"/>
      <c r="C509" s="108"/>
      <c r="D509" s="108"/>
      <c r="E509" s="349"/>
    </row>
    <row r="510" spans="1:5" ht="15.75">
      <c r="A510" s="151"/>
      <c r="B510" s="347"/>
      <c r="C510" s="108"/>
      <c r="D510" s="108"/>
      <c r="E510" s="349"/>
    </row>
    <row r="511" spans="1:5" ht="15.75">
      <c r="A511" s="151"/>
      <c r="B511" s="347"/>
      <c r="C511" s="108"/>
      <c r="D511" s="108"/>
      <c r="E511" s="349"/>
    </row>
    <row r="512" spans="1:5" ht="15.75">
      <c r="A512" s="151"/>
      <c r="B512" s="347"/>
      <c r="C512" s="108"/>
      <c r="D512" s="108"/>
      <c r="E512" s="349"/>
    </row>
    <row r="513" spans="1:5" ht="15.75">
      <c r="A513" s="151"/>
      <c r="B513" s="347"/>
      <c r="C513" s="108"/>
      <c r="D513" s="108"/>
      <c r="E513" s="349"/>
    </row>
    <row r="514" spans="1:5" ht="15.75">
      <c r="A514" s="151"/>
      <c r="B514" s="347"/>
      <c r="C514" s="108"/>
      <c r="D514" s="108"/>
      <c r="E514" s="349"/>
    </row>
    <row r="515" spans="1:5" ht="15.75">
      <c r="A515" s="151"/>
      <c r="B515" s="347"/>
      <c r="C515" s="108"/>
      <c r="D515" s="108"/>
      <c r="E515" s="349"/>
    </row>
    <row r="516" spans="1:5" ht="15.75">
      <c r="A516" s="151"/>
      <c r="B516" s="347"/>
      <c r="C516" s="108"/>
      <c r="D516" s="108"/>
      <c r="E516" s="349"/>
    </row>
    <row r="517" spans="1:5" ht="15.75">
      <c r="A517" s="151"/>
      <c r="B517" s="347"/>
      <c r="C517" s="108"/>
      <c r="D517" s="108"/>
      <c r="E517" s="349"/>
    </row>
    <row r="518" spans="1:5" ht="15.75">
      <c r="A518" s="151"/>
      <c r="B518" s="347"/>
      <c r="C518" s="108"/>
      <c r="D518" s="108"/>
      <c r="E518" s="349"/>
    </row>
    <row r="519" spans="1:5" ht="15.75">
      <c r="A519" s="151"/>
      <c r="B519" s="347"/>
      <c r="C519" s="108"/>
      <c r="D519" s="108"/>
      <c r="E519" s="349"/>
    </row>
    <row r="520" spans="1:5" ht="15.75">
      <c r="A520" s="151"/>
      <c r="B520" s="347"/>
      <c r="C520" s="108"/>
      <c r="D520" s="108"/>
      <c r="E520" s="349"/>
    </row>
    <row r="521" spans="1:5" ht="15.75">
      <c r="A521" s="151"/>
      <c r="B521" s="347"/>
      <c r="C521" s="108"/>
      <c r="D521" s="108"/>
      <c r="E521" s="349"/>
    </row>
    <row r="522" spans="1:5" ht="15.75">
      <c r="A522" s="151"/>
      <c r="B522" s="347"/>
      <c r="C522" s="108"/>
      <c r="D522" s="108"/>
      <c r="E522" s="349"/>
    </row>
    <row r="523" spans="1:5" ht="15.75">
      <c r="A523" s="151"/>
      <c r="B523" s="347"/>
      <c r="C523" s="108"/>
      <c r="D523" s="108"/>
      <c r="E523" s="349"/>
    </row>
    <row r="524" spans="1:5" ht="15.75">
      <c r="A524" s="151"/>
      <c r="B524" s="347"/>
      <c r="C524" s="108"/>
      <c r="D524" s="108"/>
      <c r="E524" s="349"/>
    </row>
    <row r="525" spans="1:5" ht="15.75">
      <c r="A525" s="151"/>
      <c r="B525" s="347"/>
      <c r="C525" s="108"/>
      <c r="D525" s="108"/>
      <c r="E525" s="349"/>
    </row>
    <row r="526" spans="1:5" ht="15.75">
      <c r="A526" s="151"/>
      <c r="B526" s="347"/>
      <c r="C526" s="108"/>
      <c r="D526" s="108"/>
      <c r="E526" s="349"/>
    </row>
    <row r="527" spans="1:5" ht="15.75">
      <c r="A527" s="151"/>
      <c r="B527" s="347"/>
      <c r="C527" s="108"/>
      <c r="D527" s="108"/>
      <c r="E527" s="349"/>
    </row>
    <row r="528" spans="1:5" ht="15.75">
      <c r="A528" s="151"/>
      <c r="B528" s="347"/>
      <c r="C528" s="108"/>
      <c r="D528" s="108"/>
      <c r="E528" s="349"/>
    </row>
    <row r="529" spans="1:5" ht="15.75">
      <c r="A529" s="151"/>
      <c r="B529" s="347"/>
      <c r="C529" s="108"/>
      <c r="D529" s="108"/>
      <c r="E529" s="349"/>
    </row>
    <row r="530" spans="1:5" ht="15.75">
      <c r="A530" s="151"/>
      <c r="B530" s="347"/>
      <c r="C530" s="108"/>
      <c r="D530" s="108"/>
      <c r="E530" s="349"/>
    </row>
    <row r="531" spans="1:5" ht="15.75">
      <c r="A531" s="151"/>
      <c r="B531" s="347"/>
      <c r="C531" s="108"/>
      <c r="D531" s="108"/>
      <c r="E531" s="349"/>
    </row>
    <row r="532" spans="1:5" ht="15.75">
      <c r="A532" s="151"/>
      <c r="B532" s="347"/>
      <c r="C532" s="108"/>
      <c r="D532" s="108"/>
      <c r="E532" s="349"/>
    </row>
    <row r="533" spans="1:5" ht="15.75">
      <c r="A533" s="151"/>
      <c r="B533" s="347"/>
      <c r="C533" s="108"/>
      <c r="D533" s="108"/>
      <c r="E533" s="349"/>
    </row>
    <row r="534" spans="1:5" ht="15.75">
      <c r="A534" s="151"/>
      <c r="B534" s="347"/>
      <c r="C534" s="108"/>
      <c r="D534" s="108"/>
      <c r="E534" s="349"/>
    </row>
    <row r="535" spans="1:5" ht="15.75">
      <c r="A535" s="151"/>
      <c r="B535" s="347"/>
      <c r="C535" s="108"/>
      <c r="D535" s="108"/>
      <c r="E535" s="349"/>
    </row>
    <row r="536" spans="1:5" ht="15.75">
      <c r="A536" s="151"/>
      <c r="B536" s="347"/>
      <c r="C536" s="108"/>
      <c r="D536" s="108"/>
      <c r="E536" s="349"/>
    </row>
    <row r="537" spans="1:5" ht="15.75">
      <c r="A537" s="151"/>
      <c r="B537" s="347"/>
      <c r="C537" s="108"/>
      <c r="D537" s="108"/>
      <c r="E537" s="349"/>
    </row>
    <row r="538" spans="1:5" ht="15.75">
      <c r="A538" s="151"/>
      <c r="B538" s="347"/>
      <c r="C538" s="108"/>
      <c r="D538" s="108"/>
      <c r="E538" s="349"/>
    </row>
    <row r="539" spans="1:5" ht="15.75">
      <c r="A539" s="151"/>
      <c r="B539" s="347"/>
      <c r="C539" s="108"/>
      <c r="D539" s="108"/>
      <c r="E539" s="349"/>
    </row>
    <row r="540" spans="1:5" ht="15.75">
      <c r="A540" s="151"/>
      <c r="B540" s="347"/>
      <c r="C540" s="108"/>
      <c r="D540" s="108"/>
      <c r="E540" s="349"/>
    </row>
    <row r="541" spans="1:5" ht="15.75">
      <c r="A541" s="151"/>
      <c r="B541" s="347"/>
      <c r="C541" s="108"/>
      <c r="D541" s="108"/>
      <c r="E541" s="349"/>
    </row>
    <row r="542" spans="1:5" ht="15.75">
      <c r="A542" s="151"/>
      <c r="B542" s="347"/>
      <c r="C542" s="108"/>
      <c r="D542" s="108"/>
      <c r="E542" s="349"/>
    </row>
    <row r="543" spans="1:5" ht="15.75">
      <c r="A543" s="151"/>
      <c r="B543" s="347"/>
      <c r="C543" s="108"/>
      <c r="D543" s="108"/>
      <c r="E543" s="349"/>
    </row>
    <row r="544" spans="1:5" ht="15.75">
      <c r="A544" s="151"/>
      <c r="B544" s="347"/>
      <c r="C544" s="108"/>
      <c r="D544" s="108"/>
      <c r="E544" s="349"/>
    </row>
    <row r="545" spans="1:5" ht="15.75">
      <c r="A545" s="151"/>
      <c r="B545" s="347"/>
      <c r="C545" s="108"/>
      <c r="D545" s="108"/>
      <c r="E545" s="349"/>
    </row>
    <row r="546" spans="1:5" ht="15.75">
      <c r="A546" s="151"/>
      <c r="B546" s="347"/>
      <c r="C546" s="108"/>
      <c r="D546" s="108"/>
      <c r="E546" s="349"/>
    </row>
    <row r="547" spans="1:5" ht="15.75">
      <c r="A547" s="151"/>
      <c r="B547" s="347"/>
      <c r="C547" s="108"/>
      <c r="D547" s="108"/>
      <c r="E547" s="349"/>
    </row>
    <row r="548" spans="1:5" ht="15.75">
      <c r="A548" s="151"/>
      <c r="B548" s="347"/>
      <c r="C548" s="108"/>
      <c r="D548" s="108"/>
      <c r="E548" s="349"/>
    </row>
    <row r="549" spans="1:5" ht="15.75">
      <c r="A549" s="151"/>
      <c r="B549" s="347"/>
      <c r="C549" s="108"/>
      <c r="D549" s="108"/>
      <c r="E549" s="349"/>
    </row>
    <row r="550" spans="1:5" ht="15.75">
      <c r="A550" s="151"/>
      <c r="B550" s="347"/>
      <c r="C550" s="108"/>
      <c r="D550" s="108"/>
      <c r="E550" s="349"/>
    </row>
    <row r="551" spans="1:5" ht="15.75">
      <c r="A551" s="151"/>
      <c r="B551" s="347"/>
      <c r="C551" s="108"/>
      <c r="D551" s="108"/>
      <c r="E551" s="349"/>
    </row>
    <row r="552" spans="1:5" ht="15.75">
      <c r="A552" s="151"/>
      <c r="B552" s="347"/>
      <c r="C552" s="108"/>
      <c r="D552" s="108"/>
      <c r="E552" s="349"/>
    </row>
    <row r="553" spans="1:5" ht="15.75">
      <c r="A553" s="151"/>
      <c r="B553" s="347"/>
      <c r="C553" s="108"/>
      <c r="D553" s="108"/>
      <c r="E553" s="349"/>
    </row>
    <row r="554" spans="1:5" ht="15.75">
      <c r="A554" s="151"/>
      <c r="B554" s="347"/>
      <c r="C554" s="108"/>
      <c r="D554" s="108"/>
      <c r="E554" s="349"/>
    </row>
    <row r="555" spans="1:5" ht="15.75">
      <c r="A555" s="151"/>
      <c r="B555" s="347"/>
      <c r="C555" s="108"/>
      <c r="D555" s="108"/>
      <c r="E555" s="349"/>
    </row>
    <row r="556" spans="1:5" ht="15.75">
      <c r="A556" s="151"/>
      <c r="B556" s="347"/>
      <c r="C556" s="108"/>
      <c r="D556" s="108"/>
      <c r="E556" s="349"/>
    </row>
    <row r="557" spans="1:5" ht="15.75">
      <c r="A557" s="151"/>
      <c r="B557" s="347"/>
      <c r="C557" s="108"/>
      <c r="D557" s="108"/>
      <c r="E557" s="349"/>
    </row>
    <row r="558" spans="1:5" ht="15.75">
      <c r="A558" s="151"/>
      <c r="B558" s="347"/>
      <c r="C558" s="108"/>
      <c r="D558" s="108"/>
      <c r="E558" s="349"/>
    </row>
    <row r="559" spans="1:5" ht="15.75">
      <c r="A559" s="151"/>
      <c r="B559" s="347"/>
      <c r="C559" s="108"/>
      <c r="D559" s="108"/>
      <c r="E559" s="349"/>
    </row>
    <row r="560" spans="1:5" ht="15.75">
      <c r="A560" s="151"/>
      <c r="B560" s="347"/>
      <c r="C560" s="108"/>
      <c r="D560" s="108"/>
      <c r="E560" s="349"/>
    </row>
    <row r="561" spans="1:5" ht="15.75">
      <c r="A561" s="151"/>
      <c r="B561" s="347"/>
      <c r="C561" s="108"/>
      <c r="D561" s="108"/>
      <c r="E561" s="349"/>
    </row>
    <row r="562" spans="1:5" ht="15.75">
      <c r="A562" s="151"/>
      <c r="B562" s="347"/>
      <c r="C562" s="108"/>
      <c r="D562" s="108"/>
      <c r="E562" s="349"/>
    </row>
    <row r="563" spans="1:5" ht="15.75">
      <c r="A563" s="151"/>
      <c r="B563" s="347"/>
      <c r="C563" s="108"/>
      <c r="D563" s="108"/>
      <c r="E563" s="349"/>
    </row>
    <row r="564" spans="1:5" ht="15.75">
      <c r="A564" s="151"/>
      <c r="B564" s="347"/>
      <c r="C564" s="108"/>
      <c r="D564" s="108"/>
      <c r="E564" s="349"/>
    </row>
    <row r="565" spans="1:5" ht="15.75">
      <c r="A565" s="151"/>
      <c r="B565" s="347"/>
      <c r="C565" s="108"/>
      <c r="D565" s="108"/>
      <c r="E565" s="349"/>
    </row>
    <row r="566" spans="1:5" ht="15.75">
      <c r="A566" s="151"/>
      <c r="B566" s="347"/>
      <c r="C566" s="108"/>
      <c r="D566" s="108"/>
      <c r="E566" s="349"/>
    </row>
    <row r="567" spans="1:5" ht="15.75">
      <c r="A567" s="151"/>
      <c r="B567" s="347"/>
      <c r="C567" s="108"/>
      <c r="D567" s="108"/>
      <c r="E567" s="349"/>
    </row>
    <row r="568" spans="1:5" ht="15.75">
      <c r="A568" s="151"/>
      <c r="B568" s="347"/>
      <c r="C568" s="108"/>
      <c r="D568" s="108"/>
      <c r="E568" s="349"/>
    </row>
    <row r="569" spans="1:5" ht="15.75">
      <c r="A569" s="151"/>
      <c r="B569" s="347"/>
      <c r="C569" s="108"/>
      <c r="D569" s="108"/>
      <c r="E569" s="349"/>
    </row>
    <row r="570" spans="1:5" ht="15.75">
      <c r="A570" s="151"/>
      <c r="B570" s="347"/>
      <c r="C570" s="108"/>
      <c r="D570" s="108"/>
      <c r="E570" s="349"/>
    </row>
    <row r="571" spans="1:5" ht="15.75">
      <c r="A571" s="151"/>
      <c r="B571" s="347"/>
      <c r="C571" s="108"/>
      <c r="D571" s="108"/>
      <c r="E571" s="349"/>
    </row>
    <row r="572" spans="1:5" ht="15.75">
      <c r="A572" s="151"/>
      <c r="B572" s="347"/>
      <c r="C572" s="108"/>
      <c r="D572" s="108"/>
      <c r="E572" s="349"/>
    </row>
    <row r="573" spans="1:5" ht="15.75">
      <c r="A573" s="151"/>
      <c r="B573" s="347"/>
      <c r="C573" s="108"/>
      <c r="D573" s="108"/>
      <c r="E573" s="349"/>
    </row>
    <row r="574" spans="1:5" ht="15.75">
      <c r="A574" s="151"/>
      <c r="B574" s="347"/>
      <c r="C574" s="108"/>
      <c r="D574" s="108"/>
      <c r="E574" s="349"/>
    </row>
    <row r="575" spans="1:5" ht="15.75">
      <c r="A575" s="151"/>
      <c r="B575" s="347"/>
      <c r="C575" s="108"/>
      <c r="D575" s="108"/>
      <c r="E575" s="349"/>
    </row>
    <row r="576" spans="1:5" ht="15.75">
      <c r="A576" s="151"/>
      <c r="B576" s="347"/>
      <c r="C576" s="108"/>
      <c r="D576" s="108"/>
      <c r="E576" s="349"/>
    </row>
    <row r="577" spans="1:5" ht="15.75">
      <c r="A577" s="151"/>
      <c r="B577" s="347"/>
      <c r="C577" s="108"/>
      <c r="D577" s="108"/>
      <c r="E577" s="349"/>
    </row>
    <row r="578" spans="1:5" ht="15.75">
      <c r="A578" s="151"/>
      <c r="B578" s="347"/>
      <c r="C578" s="108"/>
      <c r="D578" s="108"/>
      <c r="E578" s="349"/>
    </row>
    <row r="579" spans="1:5" ht="15.75">
      <c r="A579" s="151"/>
      <c r="B579" s="347"/>
      <c r="C579" s="108"/>
      <c r="D579" s="108"/>
      <c r="E579" s="349"/>
    </row>
    <row r="580" spans="1:5" ht="15.75">
      <c r="A580" s="151"/>
      <c r="B580" s="347"/>
      <c r="C580" s="108"/>
      <c r="D580" s="108"/>
      <c r="E580" s="349"/>
    </row>
    <row r="581" spans="1:5" ht="15.75">
      <c r="A581" s="151"/>
      <c r="B581" s="347"/>
      <c r="C581" s="108"/>
      <c r="D581" s="108"/>
      <c r="E581" s="349"/>
    </row>
    <row r="582" spans="1:5" ht="15.75">
      <c r="A582" s="151"/>
      <c r="B582" s="347"/>
      <c r="C582" s="108"/>
      <c r="D582" s="108"/>
      <c r="E582" s="349"/>
    </row>
    <row r="583" spans="1:5" ht="15.75">
      <c r="A583" s="151"/>
      <c r="B583" s="347"/>
      <c r="C583" s="108"/>
      <c r="D583" s="108"/>
      <c r="E583" s="349"/>
    </row>
    <row r="584" spans="1:5" ht="15.75">
      <c r="A584" s="151"/>
      <c r="B584" s="347"/>
      <c r="C584" s="108"/>
      <c r="D584" s="108"/>
      <c r="E584" s="349"/>
    </row>
    <row r="585" spans="1:5" ht="15.75">
      <c r="A585" s="151"/>
      <c r="B585" s="347"/>
      <c r="C585" s="108"/>
      <c r="D585" s="108"/>
      <c r="E585" s="349"/>
    </row>
    <row r="586" spans="1:5" ht="15.75">
      <c r="A586" s="151"/>
      <c r="B586" s="347"/>
      <c r="C586" s="108"/>
      <c r="D586" s="108"/>
      <c r="E586" s="349"/>
    </row>
    <row r="587" spans="1:5" ht="15.75">
      <c r="A587" s="151"/>
      <c r="B587" s="347"/>
      <c r="C587" s="108"/>
      <c r="D587" s="108"/>
      <c r="E587" s="349"/>
    </row>
    <row r="588" spans="1:5" ht="15.75">
      <c r="A588" s="151"/>
      <c r="B588" s="347"/>
      <c r="C588" s="108"/>
      <c r="D588" s="108"/>
      <c r="E588" s="349"/>
    </row>
    <row r="589" spans="1:5" ht="15.75">
      <c r="A589" s="151"/>
      <c r="B589" s="347"/>
      <c r="C589" s="108"/>
      <c r="D589" s="108"/>
      <c r="E589" s="349"/>
    </row>
    <row r="590" spans="1:5" ht="15.75">
      <c r="A590" s="151"/>
      <c r="B590" s="347"/>
      <c r="C590" s="108"/>
      <c r="D590" s="108"/>
      <c r="E590" s="349"/>
    </row>
    <row r="591" spans="1:5" ht="15.75">
      <c r="A591" s="151"/>
      <c r="B591" s="347"/>
      <c r="C591" s="108"/>
      <c r="D591" s="108"/>
      <c r="E591" s="349"/>
    </row>
    <row r="592" spans="1:5" ht="15.75">
      <c r="A592" s="151"/>
      <c r="B592" s="347"/>
      <c r="C592" s="108"/>
      <c r="D592" s="108"/>
      <c r="E592" s="349"/>
    </row>
    <row r="593" spans="1:5" ht="15.75">
      <c r="A593" s="151"/>
      <c r="B593" s="347"/>
      <c r="C593" s="108"/>
      <c r="D593" s="108"/>
      <c r="E593" s="349"/>
    </row>
    <row r="594" spans="1:5" ht="15.75">
      <c r="A594" s="151"/>
      <c r="B594" s="347"/>
      <c r="C594" s="108"/>
      <c r="D594" s="108"/>
      <c r="E594" s="349"/>
    </row>
    <row r="595" spans="1:5" ht="15.75">
      <c r="A595" s="151"/>
      <c r="B595" s="347"/>
      <c r="C595" s="108"/>
      <c r="D595" s="108"/>
      <c r="E595" s="349"/>
    </row>
    <row r="596" spans="1:5" ht="15.75">
      <c r="A596" s="151"/>
      <c r="B596" s="347"/>
      <c r="C596" s="108"/>
      <c r="D596" s="108"/>
      <c r="E596" s="349"/>
    </row>
    <row r="597" spans="1:5" ht="15.75">
      <c r="A597" s="151"/>
      <c r="B597" s="347"/>
      <c r="C597" s="108"/>
      <c r="D597" s="108"/>
      <c r="E597" s="349"/>
    </row>
    <row r="598" spans="1:5" ht="15.75">
      <c r="A598" s="151"/>
      <c r="B598" s="347"/>
      <c r="C598" s="108"/>
      <c r="D598" s="108"/>
      <c r="E598" s="349"/>
    </row>
    <row r="599" spans="1:5" ht="15.75">
      <c r="A599" s="151"/>
      <c r="B599" s="347"/>
      <c r="C599" s="108"/>
      <c r="D599" s="108"/>
      <c r="E599" s="349"/>
    </row>
    <row r="600" spans="1:5" ht="15.75">
      <c r="A600" s="151"/>
      <c r="B600" s="347"/>
      <c r="C600" s="108"/>
      <c r="D600" s="108"/>
      <c r="E600" s="349"/>
    </row>
    <row r="601" spans="1:5" ht="15.75">
      <c r="A601" s="151"/>
      <c r="B601" s="347"/>
      <c r="C601" s="108"/>
      <c r="D601" s="108"/>
      <c r="E601" s="349"/>
    </row>
    <row r="602" spans="1:5" ht="15.75">
      <c r="A602" s="151"/>
      <c r="B602" s="347"/>
      <c r="C602" s="108"/>
      <c r="D602" s="108"/>
      <c r="E602" s="349"/>
    </row>
    <row r="603" spans="1:5" ht="15.75">
      <c r="A603" s="151"/>
      <c r="B603" s="347"/>
      <c r="C603" s="108"/>
      <c r="D603" s="108"/>
      <c r="E603" s="349"/>
    </row>
    <row r="604" spans="1:5" ht="15.75">
      <c r="A604" s="151"/>
      <c r="B604" s="347"/>
      <c r="C604" s="108"/>
      <c r="D604" s="108"/>
      <c r="E604" s="349"/>
    </row>
    <row r="605" spans="1:5" ht="15.75">
      <c r="A605" s="151"/>
      <c r="B605" s="347"/>
      <c r="C605" s="108"/>
      <c r="D605" s="108"/>
      <c r="E605" s="349"/>
    </row>
    <row r="606" spans="1:5" ht="15.75">
      <c r="A606" s="151"/>
      <c r="B606" s="347"/>
      <c r="C606" s="108"/>
      <c r="D606" s="108"/>
      <c r="E606" s="349"/>
    </row>
    <row r="607" spans="1:5" ht="15.75">
      <c r="A607" s="151"/>
      <c r="B607" s="347"/>
      <c r="C607" s="108"/>
      <c r="D607" s="108"/>
      <c r="E607" s="349"/>
    </row>
    <row r="608" spans="1:5" ht="15.75">
      <c r="A608" s="151"/>
      <c r="B608" s="347"/>
      <c r="C608" s="108"/>
      <c r="D608" s="108"/>
      <c r="E608" s="349"/>
    </row>
    <row r="609" spans="1:5" ht="15.75">
      <c r="A609" s="151"/>
      <c r="B609" s="347"/>
      <c r="C609" s="108"/>
      <c r="D609" s="108"/>
      <c r="E609" s="349"/>
    </row>
    <row r="610" spans="1:5" ht="15.75">
      <c r="A610" s="151"/>
      <c r="B610" s="347"/>
      <c r="C610" s="108"/>
      <c r="D610" s="108"/>
      <c r="E610" s="349"/>
    </row>
    <row r="611" spans="1:5" ht="15.75">
      <c r="A611" s="151"/>
      <c r="B611" s="347"/>
      <c r="C611" s="108"/>
      <c r="D611" s="108"/>
      <c r="E611" s="349"/>
    </row>
    <row r="612" spans="1:5" ht="15.75">
      <c r="A612" s="151"/>
      <c r="B612" s="347"/>
      <c r="C612" s="108"/>
      <c r="D612" s="108"/>
      <c r="E612" s="349"/>
    </row>
    <row r="613" spans="1:5" ht="15.75">
      <c r="A613" s="151"/>
      <c r="B613" s="347"/>
      <c r="C613" s="108"/>
      <c r="D613" s="108"/>
      <c r="E613" s="349"/>
    </row>
    <row r="614" spans="1:5" ht="15.75">
      <c r="A614" s="151"/>
      <c r="B614" s="347"/>
      <c r="C614" s="108"/>
      <c r="D614" s="108"/>
      <c r="E614" s="349"/>
    </row>
    <row r="615" spans="1:5" ht="15.75">
      <c r="A615" s="151"/>
      <c r="B615" s="347"/>
      <c r="C615" s="108"/>
      <c r="D615" s="108"/>
      <c r="E615" s="349"/>
    </row>
    <row r="616" spans="1:5" ht="15.75">
      <c r="A616" s="151"/>
      <c r="B616" s="347"/>
      <c r="C616" s="108"/>
      <c r="D616" s="108"/>
      <c r="E616" s="349"/>
    </row>
    <row r="617" spans="1:5" ht="15.75">
      <c r="A617" s="151"/>
      <c r="B617" s="347"/>
      <c r="C617" s="108"/>
      <c r="D617" s="108"/>
      <c r="E617" s="349"/>
    </row>
    <row r="618" spans="1:5" ht="15.75">
      <c r="A618" s="151"/>
      <c r="B618" s="347"/>
      <c r="C618" s="108"/>
      <c r="D618" s="108"/>
      <c r="E618" s="349"/>
    </row>
    <row r="619" spans="1:5" ht="15.75">
      <c r="A619" s="151"/>
      <c r="B619" s="347"/>
      <c r="C619" s="108"/>
      <c r="D619" s="108"/>
      <c r="E619" s="349"/>
    </row>
    <row r="620" spans="1:5" ht="15.75">
      <c r="A620" s="151"/>
      <c r="B620" s="347"/>
      <c r="C620" s="108"/>
      <c r="D620" s="108"/>
      <c r="E620" s="349"/>
    </row>
    <row r="621" spans="1:5" ht="15.75">
      <c r="A621" s="151"/>
      <c r="B621" s="347"/>
      <c r="C621" s="108"/>
      <c r="D621" s="108"/>
      <c r="E621" s="349"/>
    </row>
    <row r="622" spans="1:5" ht="15.75">
      <c r="A622" s="151"/>
      <c r="B622" s="347"/>
      <c r="C622" s="108"/>
      <c r="D622" s="108"/>
      <c r="E622" s="349"/>
    </row>
    <row r="623" spans="1:5" ht="15.75">
      <c r="A623" s="151"/>
      <c r="B623" s="347"/>
      <c r="C623" s="108"/>
      <c r="D623" s="108"/>
      <c r="E623" s="349"/>
    </row>
    <row r="624" spans="1:5" ht="15.75">
      <c r="A624" s="151"/>
      <c r="B624" s="347"/>
      <c r="C624" s="108"/>
      <c r="D624" s="108"/>
      <c r="E624" s="349"/>
    </row>
    <row r="625" spans="1:5" ht="15.75">
      <c r="A625" s="151"/>
      <c r="B625" s="347"/>
      <c r="C625" s="108"/>
      <c r="D625" s="108"/>
      <c r="E625" s="349"/>
    </row>
    <row r="626" spans="1:5" ht="15.75">
      <c r="A626" s="151"/>
      <c r="B626" s="347"/>
      <c r="C626" s="108"/>
      <c r="D626" s="108"/>
      <c r="E626" s="349"/>
    </row>
    <row r="627" spans="1:5" ht="15.75">
      <c r="A627" s="151"/>
      <c r="B627" s="347"/>
      <c r="C627" s="108"/>
      <c r="D627" s="108"/>
      <c r="E627" s="349"/>
    </row>
    <row r="628" spans="1:5" ht="15.75">
      <c r="A628" s="151"/>
      <c r="B628" s="347"/>
      <c r="C628" s="108"/>
      <c r="D628" s="108"/>
      <c r="E628" s="349"/>
    </row>
    <row r="629" spans="1:5" ht="15.75">
      <c r="A629" s="151"/>
      <c r="B629" s="347"/>
      <c r="C629" s="108"/>
      <c r="D629" s="108"/>
      <c r="E629" s="349"/>
    </row>
    <row r="630" spans="1:5" ht="15.75">
      <c r="A630" s="151"/>
      <c r="B630" s="347"/>
      <c r="C630" s="108"/>
      <c r="D630" s="108"/>
      <c r="E630" s="349"/>
    </row>
    <row r="631" spans="1:5" ht="15.75">
      <c r="A631" s="151"/>
      <c r="B631" s="347"/>
      <c r="C631" s="108"/>
      <c r="D631" s="108"/>
      <c r="E631" s="349"/>
    </row>
    <row r="632" spans="1:5" ht="15.75">
      <c r="A632" s="151"/>
      <c r="B632" s="347"/>
      <c r="C632" s="108"/>
      <c r="D632" s="108"/>
      <c r="E632" s="349"/>
    </row>
    <row r="633" spans="1:5" ht="15.75">
      <c r="A633" s="151"/>
      <c r="B633" s="347"/>
      <c r="C633" s="108"/>
      <c r="D633" s="108"/>
      <c r="E633" s="349"/>
    </row>
    <row r="634" spans="1:5" ht="15.75">
      <c r="A634" s="151"/>
      <c r="B634" s="347"/>
      <c r="C634" s="108"/>
      <c r="D634" s="108"/>
      <c r="E634" s="349"/>
    </row>
    <row r="635" spans="1:5" ht="15.75">
      <c r="A635" s="151"/>
      <c r="B635" s="347"/>
      <c r="C635" s="108"/>
      <c r="D635" s="108"/>
      <c r="E635" s="349"/>
    </row>
    <row r="636" spans="1:5" ht="15.75">
      <c r="A636" s="151"/>
      <c r="B636" s="347"/>
      <c r="C636" s="108"/>
      <c r="D636" s="108"/>
      <c r="E636" s="349"/>
    </row>
    <row r="637" spans="1:5" ht="15.75">
      <c r="A637" s="151"/>
      <c r="B637" s="347"/>
      <c r="C637" s="108"/>
      <c r="D637" s="108"/>
      <c r="E637" s="349"/>
    </row>
    <row r="638" spans="1:5" ht="15.75">
      <c r="A638" s="151"/>
      <c r="B638" s="347"/>
      <c r="C638" s="108"/>
      <c r="D638" s="108"/>
      <c r="E638" s="349"/>
    </row>
    <row r="639" spans="1:5" ht="15.75">
      <c r="A639" s="151"/>
      <c r="B639" s="347"/>
      <c r="C639" s="108"/>
      <c r="D639" s="108"/>
      <c r="E639" s="349"/>
    </row>
    <row r="640" spans="1:5" ht="15.75">
      <c r="A640" s="151"/>
      <c r="B640" s="347"/>
      <c r="C640" s="108"/>
      <c r="D640" s="108"/>
      <c r="E640" s="349"/>
    </row>
    <row r="641" spans="1:5" ht="15.75">
      <c r="A641" s="151"/>
      <c r="B641" s="347"/>
      <c r="C641" s="108"/>
      <c r="D641" s="108"/>
      <c r="E641" s="349"/>
    </row>
    <row r="642" spans="1:5" ht="15.75">
      <c r="A642" s="151"/>
      <c r="B642" s="347"/>
      <c r="C642" s="108"/>
      <c r="D642" s="108"/>
      <c r="E642" s="349"/>
    </row>
    <row r="643" spans="1:5" ht="15.75">
      <c r="A643" s="151"/>
      <c r="B643" s="347"/>
      <c r="C643" s="108"/>
      <c r="D643" s="108"/>
      <c r="E643" s="349"/>
    </row>
    <row r="644" spans="1:5" ht="15.75">
      <c r="A644" s="151"/>
      <c r="B644" s="347"/>
      <c r="C644" s="108"/>
      <c r="D644" s="108"/>
      <c r="E644" s="349"/>
    </row>
    <row r="645" spans="1:5" ht="15.75">
      <c r="A645" s="151"/>
      <c r="B645" s="347"/>
      <c r="C645" s="108"/>
      <c r="D645" s="108"/>
      <c r="E645" s="349"/>
    </row>
    <row r="646" spans="1:5" ht="15.75">
      <c r="A646" s="151"/>
      <c r="B646" s="347"/>
      <c r="C646" s="108"/>
      <c r="D646" s="108"/>
      <c r="E646" s="349"/>
    </row>
    <row r="647" spans="1:5" ht="15.75">
      <c r="A647" s="151"/>
      <c r="B647" s="347"/>
      <c r="C647" s="108"/>
      <c r="D647" s="108"/>
      <c r="E647" s="349"/>
    </row>
    <row r="648" spans="1:5" ht="15.75">
      <c r="A648" s="151"/>
      <c r="B648" s="347"/>
      <c r="C648" s="108"/>
      <c r="D648" s="108"/>
      <c r="E648" s="349"/>
    </row>
    <row r="649" spans="1:5" ht="15.75">
      <c r="A649" s="151"/>
      <c r="B649" s="347"/>
      <c r="C649" s="108"/>
      <c r="D649" s="108"/>
      <c r="E649" s="349"/>
    </row>
    <row r="650" spans="1:5" ht="15.75">
      <c r="A650" s="151"/>
      <c r="B650" s="347"/>
      <c r="C650" s="108"/>
      <c r="D650" s="108"/>
      <c r="E650" s="349"/>
    </row>
    <row r="651" spans="1:5" ht="15.75">
      <c r="A651" s="151"/>
      <c r="B651" s="347"/>
      <c r="C651" s="108"/>
      <c r="D651" s="108"/>
      <c r="E651" s="349"/>
    </row>
    <row r="652" spans="1:5" ht="15.75">
      <c r="A652" s="151"/>
      <c r="B652" s="347"/>
      <c r="C652" s="108"/>
      <c r="D652" s="108"/>
      <c r="E652" s="349"/>
    </row>
    <row r="653" spans="1:5" ht="15.75">
      <c r="A653" s="151"/>
      <c r="B653" s="347"/>
      <c r="C653" s="108"/>
      <c r="D653" s="108"/>
      <c r="E653" s="349"/>
    </row>
    <row r="654" spans="1:5" ht="15.75">
      <c r="A654" s="151"/>
      <c r="B654" s="347"/>
      <c r="C654" s="108"/>
      <c r="D654" s="108"/>
      <c r="E654" s="349"/>
    </row>
    <row r="655" spans="1:5" ht="15.75">
      <c r="A655" s="151"/>
      <c r="B655" s="347"/>
      <c r="C655" s="108"/>
      <c r="D655" s="108"/>
      <c r="E655" s="349"/>
    </row>
    <row r="656" spans="1:5" ht="15.75">
      <c r="A656" s="151"/>
      <c r="B656" s="347"/>
      <c r="C656" s="108"/>
      <c r="D656" s="108"/>
      <c r="E656" s="349"/>
    </row>
    <row r="657" spans="1:5" ht="15.75">
      <c r="A657" s="151"/>
      <c r="B657" s="347"/>
      <c r="C657" s="108"/>
      <c r="D657" s="108"/>
      <c r="E657" s="349"/>
    </row>
    <row r="658" spans="1:5" ht="15.75">
      <c r="A658" s="151"/>
      <c r="B658" s="347"/>
      <c r="C658" s="108"/>
      <c r="D658" s="108"/>
      <c r="E658" s="349"/>
    </row>
    <row r="659" spans="1:5" ht="15.75">
      <c r="A659" s="151"/>
      <c r="B659" s="347"/>
      <c r="C659" s="108"/>
      <c r="D659" s="108"/>
      <c r="E659" s="349"/>
    </row>
    <row r="660" spans="1:5" ht="15.75">
      <c r="A660" s="151"/>
      <c r="B660" s="347"/>
      <c r="C660" s="108"/>
      <c r="D660" s="108"/>
      <c r="E660" s="349"/>
    </row>
    <row r="661" spans="1:5" ht="15.75">
      <c r="A661" s="151"/>
      <c r="B661" s="347"/>
      <c r="C661" s="108"/>
      <c r="D661" s="108"/>
      <c r="E661" s="349"/>
    </row>
    <row r="662" spans="1:5" ht="15.75">
      <c r="A662" s="151"/>
      <c r="B662" s="347"/>
      <c r="C662" s="108"/>
      <c r="D662" s="108"/>
      <c r="E662" s="349"/>
    </row>
    <row r="663" spans="1:5" ht="15.75">
      <c r="A663" s="151"/>
      <c r="B663" s="347"/>
      <c r="C663" s="108"/>
      <c r="D663" s="108"/>
      <c r="E663" s="349"/>
    </row>
    <row r="664" spans="1:5" ht="15.75">
      <c r="A664" s="151"/>
      <c r="B664" s="347"/>
      <c r="C664" s="108"/>
      <c r="D664" s="108"/>
      <c r="E664" s="349"/>
    </row>
    <row r="665" spans="1:5" ht="15.75">
      <c r="A665" s="151"/>
      <c r="B665" s="347"/>
      <c r="C665" s="108"/>
      <c r="D665" s="108"/>
      <c r="E665" s="349"/>
    </row>
    <row r="666" spans="1:5" ht="15.75">
      <c r="A666" s="151"/>
      <c r="B666" s="347"/>
      <c r="C666" s="108"/>
      <c r="D666" s="108"/>
      <c r="E666" s="349"/>
    </row>
    <row r="667" spans="1:5" ht="15.75">
      <c r="A667" s="151"/>
      <c r="B667" s="347"/>
      <c r="C667" s="108"/>
      <c r="D667" s="108"/>
      <c r="E667" s="349"/>
    </row>
    <row r="668" spans="1:5" ht="15.75">
      <c r="A668" s="151"/>
      <c r="B668" s="347"/>
      <c r="C668" s="108"/>
      <c r="D668" s="108"/>
      <c r="E668" s="349"/>
    </row>
    <row r="669" spans="1:5" ht="15.75">
      <c r="A669" s="151"/>
      <c r="B669" s="347"/>
      <c r="C669" s="108"/>
      <c r="D669" s="108"/>
      <c r="E669" s="349"/>
    </row>
    <row r="670" spans="1:5" ht="15.75">
      <c r="A670" s="151"/>
      <c r="B670" s="347"/>
      <c r="C670" s="108"/>
      <c r="D670" s="108"/>
      <c r="E670" s="349"/>
    </row>
    <row r="671" spans="1:5" ht="15.75">
      <c r="A671" s="151"/>
      <c r="B671" s="347"/>
      <c r="C671" s="108"/>
      <c r="D671" s="108"/>
      <c r="E671" s="349"/>
    </row>
    <row r="672" spans="1:5" ht="15.75">
      <c r="A672" s="151"/>
      <c r="B672" s="347"/>
      <c r="C672" s="108"/>
      <c r="D672" s="108"/>
      <c r="E672" s="349"/>
    </row>
    <row r="673" spans="1:5" ht="15.75">
      <c r="A673" s="151"/>
      <c r="B673" s="347"/>
      <c r="C673" s="108"/>
      <c r="D673" s="108"/>
      <c r="E673" s="349"/>
    </row>
    <row r="674" spans="1:5" ht="15.75">
      <c r="A674" s="151"/>
      <c r="B674" s="347"/>
      <c r="C674" s="108"/>
      <c r="D674" s="108"/>
      <c r="E674" s="349"/>
    </row>
    <row r="675" spans="1:5" ht="15.75">
      <c r="A675" s="151"/>
      <c r="B675" s="347"/>
      <c r="C675" s="108"/>
      <c r="D675" s="108"/>
      <c r="E675" s="349"/>
    </row>
    <row r="676" spans="1:5" ht="15.75">
      <c r="A676" s="151"/>
      <c r="B676" s="347"/>
      <c r="C676" s="108"/>
      <c r="D676" s="108"/>
      <c r="E676" s="349"/>
    </row>
    <row r="677" spans="1:5" ht="15.75">
      <c r="A677" s="151"/>
      <c r="B677" s="347"/>
      <c r="C677" s="108"/>
      <c r="D677" s="108"/>
      <c r="E677" s="349"/>
    </row>
    <row r="678" spans="1:5" ht="15.75">
      <c r="A678" s="151"/>
      <c r="B678" s="347"/>
      <c r="C678" s="108"/>
      <c r="D678" s="108"/>
      <c r="E678" s="349"/>
    </row>
    <row r="679" spans="1:5" ht="15.75">
      <c r="A679" s="151"/>
      <c r="B679" s="347"/>
      <c r="C679" s="108"/>
      <c r="D679" s="108"/>
      <c r="E679" s="349"/>
    </row>
    <row r="680" spans="1:5" ht="15.75">
      <c r="A680" s="151"/>
      <c r="B680" s="347"/>
      <c r="C680" s="108"/>
      <c r="D680" s="108"/>
      <c r="E680" s="349"/>
    </row>
    <row r="681" spans="1:5" ht="15.75">
      <c r="A681" s="151"/>
      <c r="B681" s="347"/>
      <c r="C681" s="108"/>
      <c r="D681" s="108"/>
      <c r="E681" s="349"/>
    </row>
    <row r="682" spans="1:5" ht="15.75">
      <c r="A682" s="151"/>
      <c r="B682" s="347"/>
      <c r="C682" s="108"/>
      <c r="D682" s="108"/>
      <c r="E682" s="349"/>
    </row>
    <row r="683" spans="1:5" ht="15.75">
      <c r="A683" s="151"/>
      <c r="B683" s="347"/>
      <c r="C683" s="108"/>
      <c r="D683" s="108"/>
      <c r="E683" s="349"/>
    </row>
    <row r="684" spans="1:5" ht="15.75">
      <c r="A684" s="151"/>
      <c r="B684" s="347"/>
      <c r="C684" s="108"/>
      <c r="D684" s="108"/>
      <c r="E684" s="349"/>
    </row>
    <row r="685" spans="1:5" ht="15.75">
      <c r="A685" s="151"/>
      <c r="B685" s="347"/>
      <c r="C685" s="108"/>
      <c r="D685" s="108"/>
      <c r="E685" s="349"/>
    </row>
    <row r="686" spans="1:5" ht="15.75">
      <c r="A686" s="151"/>
      <c r="B686" s="347"/>
      <c r="C686" s="108"/>
      <c r="D686" s="108"/>
      <c r="E686" s="349"/>
    </row>
    <row r="687" spans="1:5" ht="15.75">
      <c r="A687" s="151"/>
      <c r="B687" s="347"/>
      <c r="C687" s="108"/>
      <c r="D687" s="108"/>
      <c r="E687" s="349"/>
    </row>
    <row r="688" spans="1:5" ht="15.75">
      <c r="A688" s="151"/>
      <c r="B688" s="347"/>
      <c r="C688" s="108"/>
      <c r="D688" s="108"/>
      <c r="E688" s="349"/>
    </row>
    <row r="689" spans="1:5" ht="15.75">
      <c r="A689" s="151"/>
      <c r="B689" s="347"/>
      <c r="C689" s="108"/>
      <c r="D689" s="108"/>
      <c r="E689" s="349"/>
    </row>
    <row r="690" spans="1:5" ht="15.75">
      <c r="A690" s="151"/>
      <c r="B690" s="347"/>
      <c r="C690" s="108"/>
      <c r="D690" s="108"/>
      <c r="E690" s="349"/>
    </row>
    <row r="691" spans="1:5" ht="15.75">
      <c r="A691" s="151"/>
      <c r="B691" s="347"/>
      <c r="C691" s="108"/>
      <c r="D691" s="108"/>
      <c r="E691" s="349"/>
    </row>
    <row r="692" spans="1:5" ht="15.75">
      <c r="A692" s="151"/>
      <c r="B692" s="347"/>
      <c r="C692" s="108"/>
      <c r="D692" s="108"/>
      <c r="E692" s="349"/>
    </row>
    <row r="693" spans="1:5" ht="15.75">
      <c r="A693" s="151"/>
      <c r="B693" s="347"/>
      <c r="C693" s="108"/>
      <c r="D693" s="108"/>
      <c r="E693" s="349"/>
    </row>
    <row r="694" spans="1:5" ht="15.75">
      <c r="A694" s="151"/>
      <c r="B694" s="347"/>
      <c r="C694" s="108"/>
      <c r="D694" s="108"/>
      <c r="E694" s="349"/>
    </row>
    <row r="695" spans="1:5" ht="15.75">
      <c r="A695" s="151"/>
      <c r="B695" s="347"/>
      <c r="C695" s="108"/>
      <c r="D695" s="108"/>
      <c r="E695" s="349"/>
    </row>
    <row r="696" spans="1:5" ht="15.75">
      <c r="A696" s="151"/>
      <c r="B696" s="347"/>
      <c r="C696" s="108"/>
      <c r="D696" s="108"/>
      <c r="E696" s="349"/>
    </row>
    <row r="697" spans="1:5" ht="15.75">
      <c r="A697" s="151"/>
      <c r="B697" s="347"/>
      <c r="C697" s="108"/>
      <c r="D697" s="108"/>
      <c r="E697" s="349"/>
    </row>
    <row r="698" spans="1:5" ht="15.75">
      <c r="A698" s="151"/>
      <c r="B698" s="347"/>
      <c r="C698" s="108"/>
      <c r="D698" s="108"/>
      <c r="E698" s="349"/>
    </row>
    <row r="699" spans="1:5" ht="15.75">
      <c r="A699" s="151"/>
      <c r="B699" s="347"/>
      <c r="C699" s="108"/>
      <c r="D699" s="108"/>
      <c r="E699" s="349"/>
    </row>
    <row r="700" spans="1:5" ht="15.75">
      <c r="A700" s="151"/>
      <c r="B700" s="347"/>
      <c r="C700" s="108"/>
      <c r="D700" s="108"/>
      <c r="E700" s="349"/>
    </row>
    <row r="701" spans="1:5" ht="15.75">
      <c r="A701" s="151"/>
      <c r="B701" s="347"/>
      <c r="C701" s="108"/>
      <c r="D701" s="108"/>
      <c r="E701" s="349"/>
    </row>
    <row r="702" spans="1:5" ht="15.75">
      <c r="A702" s="151"/>
      <c r="B702" s="347"/>
      <c r="C702" s="108"/>
      <c r="D702" s="108"/>
      <c r="E702" s="349"/>
    </row>
    <row r="703" spans="1:5" ht="15.75">
      <c r="A703" s="151"/>
      <c r="B703" s="347"/>
      <c r="C703" s="108"/>
      <c r="D703" s="108"/>
      <c r="E703" s="349"/>
    </row>
    <row r="704" spans="1:5" ht="15.75">
      <c r="A704" s="151"/>
      <c r="B704" s="347"/>
      <c r="C704" s="108"/>
      <c r="D704" s="108"/>
      <c r="E704" s="349"/>
    </row>
    <row r="705" spans="1:5" ht="15.75">
      <c r="A705" s="151"/>
      <c r="B705" s="347"/>
      <c r="C705" s="108"/>
      <c r="D705" s="108"/>
      <c r="E705" s="349"/>
    </row>
    <row r="706" spans="1:5" ht="15.75">
      <c r="A706" s="151"/>
      <c r="B706" s="347"/>
      <c r="C706" s="108"/>
      <c r="D706" s="108"/>
      <c r="E706" s="349"/>
    </row>
    <row r="707" spans="1:5" ht="15.75">
      <c r="A707" s="151"/>
      <c r="B707" s="347"/>
      <c r="C707" s="108"/>
      <c r="D707" s="108"/>
      <c r="E707" s="349"/>
    </row>
    <row r="708" spans="1:5" ht="15.75">
      <c r="A708" s="151"/>
      <c r="B708" s="347"/>
      <c r="C708" s="108"/>
      <c r="D708" s="108"/>
      <c r="E708" s="349"/>
    </row>
    <row r="709" spans="1:5" ht="15.75">
      <c r="A709" s="151"/>
      <c r="B709" s="347"/>
      <c r="C709" s="108"/>
      <c r="D709" s="108"/>
      <c r="E709" s="349"/>
    </row>
    <row r="710" spans="1:5" ht="15.75">
      <c r="A710" s="151"/>
      <c r="B710" s="347"/>
      <c r="C710" s="108"/>
      <c r="D710" s="108"/>
      <c r="E710" s="349"/>
    </row>
    <row r="711" spans="1:5" ht="15.75">
      <c r="A711" s="151"/>
      <c r="B711" s="347"/>
      <c r="C711" s="108"/>
      <c r="D711" s="108"/>
      <c r="E711" s="349"/>
    </row>
    <row r="712" spans="1:5" ht="15.75">
      <c r="A712" s="151"/>
      <c r="B712" s="347"/>
      <c r="C712" s="108"/>
      <c r="D712" s="108"/>
      <c r="E712" s="349"/>
    </row>
    <row r="713" spans="1:5" ht="15.75">
      <c r="A713" s="151"/>
      <c r="B713" s="347"/>
      <c r="C713" s="108"/>
      <c r="D713" s="108"/>
      <c r="E713" s="349"/>
    </row>
    <row r="714" spans="1:5" ht="15.75">
      <c r="A714" s="151"/>
      <c r="B714" s="347"/>
      <c r="C714" s="108"/>
      <c r="D714" s="108"/>
      <c r="E714" s="349"/>
    </row>
    <row r="715" spans="1:5" ht="15.75">
      <c r="A715" s="151"/>
      <c r="B715" s="347"/>
      <c r="C715" s="108"/>
      <c r="D715" s="108"/>
      <c r="E715" s="349"/>
    </row>
    <row r="716" spans="1:5" ht="15.75">
      <c r="A716" s="151"/>
      <c r="B716" s="347"/>
      <c r="C716" s="108"/>
      <c r="D716" s="108"/>
      <c r="E716" s="349"/>
    </row>
    <row r="717" spans="1:5" ht="15.75">
      <c r="A717" s="151"/>
      <c r="B717" s="347"/>
      <c r="C717" s="108"/>
      <c r="D717" s="108"/>
      <c r="E717" s="349"/>
    </row>
    <row r="718" spans="1:5" ht="15.75">
      <c r="A718" s="151"/>
      <c r="B718" s="347"/>
      <c r="C718" s="108"/>
      <c r="D718" s="108"/>
      <c r="E718" s="349"/>
    </row>
    <row r="719" spans="1:5" ht="15.75">
      <c r="A719" s="151"/>
      <c r="B719" s="347"/>
      <c r="C719" s="108"/>
      <c r="D719" s="108"/>
      <c r="E719" s="349"/>
    </row>
    <row r="720" spans="1:5" ht="15.75">
      <c r="A720" s="151"/>
      <c r="B720" s="347"/>
      <c r="C720" s="108"/>
      <c r="D720" s="108"/>
      <c r="E720" s="349"/>
    </row>
    <row r="721" spans="1:5" ht="15.75">
      <c r="A721" s="151"/>
      <c r="B721" s="347"/>
      <c r="C721" s="108"/>
      <c r="D721" s="108"/>
      <c r="E721" s="349"/>
    </row>
    <row r="722" spans="1:5" ht="15.75">
      <c r="A722" s="151"/>
      <c r="B722" s="347"/>
      <c r="C722" s="108"/>
      <c r="D722" s="108"/>
      <c r="E722" s="349"/>
    </row>
    <row r="723" spans="1:5" ht="15.75">
      <c r="A723" s="151"/>
      <c r="B723" s="347"/>
      <c r="C723" s="108"/>
      <c r="D723" s="108"/>
      <c r="E723" s="349"/>
    </row>
    <row r="724" spans="1:5" ht="15.75">
      <c r="A724" s="151"/>
      <c r="B724" s="347"/>
      <c r="C724" s="108"/>
      <c r="D724" s="108"/>
      <c r="E724" s="349"/>
    </row>
    <row r="725" spans="1:5" ht="15.75">
      <c r="A725" s="151"/>
      <c r="B725" s="347"/>
      <c r="C725" s="108"/>
      <c r="D725" s="108"/>
      <c r="E725" s="349"/>
    </row>
    <row r="726" spans="1:5" ht="15.75">
      <c r="A726" s="151"/>
      <c r="B726" s="347"/>
      <c r="C726" s="108"/>
      <c r="D726" s="108"/>
      <c r="E726" s="349"/>
    </row>
    <row r="727" spans="1:5" ht="15.75">
      <c r="A727" s="151"/>
      <c r="B727" s="347"/>
      <c r="C727" s="108"/>
      <c r="D727" s="108"/>
      <c r="E727" s="349"/>
    </row>
    <row r="728" spans="1:5" ht="15.75">
      <c r="A728" s="151"/>
      <c r="B728" s="347"/>
      <c r="C728" s="108"/>
      <c r="D728" s="108"/>
      <c r="E728" s="349"/>
    </row>
    <row r="729" spans="1:5" ht="15.75">
      <c r="A729" s="151"/>
      <c r="B729" s="347"/>
      <c r="C729" s="108"/>
      <c r="D729" s="108"/>
      <c r="E729" s="349"/>
    </row>
    <row r="730" spans="1:5" ht="15.75">
      <c r="A730" s="151"/>
      <c r="B730" s="347"/>
      <c r="C730" s="108"/>
      <c r="D730" s="108"/>
      <c r="E730" s="349"/>
    </row>
    <row r="731" spans="1:5" ht="15.75">
      <c r="A731" s="151"/>
      <c r="B731" s="347"/>
      <c r="C731" s="108"/>
      <c r="D731" s="108"/>
      <c r="E731" s="349"/>
    </row>
    <row r="732" spans="1:5" ht="15.75">
      <c r="A732" s="151"/>
      <c r="B732" s="347"/>
      <c r="C732" s="108"/>
      <c r="D732" s="108"/>
      <c r="E732" s="349"/>
    </row>
    <row r="733" spans="1:5" ht="15.75">
      <c r="A733" s="151"/>
      <c r="B733" s="347"/>
      <c r="C733" s="108"/>
      <c r="D733" s="108"/>
      <c r="E733" s="349"/>
    </row>
    <row r="734" spans="1:5" ht="15.75">
      <c r="A734" s="151"/>
      <c r="B734" s="347"/>
      <c r="C734" s="108"/>
      <c r="D734" s="108"/>
      <c r="E734" s="349"/>
    </row>
    <row r="735" spans="1:5" ht="15.75">
      <c r="A735" s="151"/>
      <c r="B735" s="347"/>
      <c r="C735" s="108"/>
      <c r="D735" s="108"/>
      <c r="E735" s="349"/>
    </row>
    <row r="736" spans="1:5" ht="15.75">
      <c r="A736" s="151"/>
      <c r="B736" s="347"/>
      <c r="C736" s="108"/>
      <c r="D736" s="108"/>
      <c r="E736" s="349"/>
    </row>
    <row r="737" spans="1:5" ht="15.75">
      <c r="A737" s="151"/>
      <c r="B737" s="347"/>
      <c r="C737" s="108"/>
      <c r="D737" s="108"/>
      <c r="E737" s="349"/>
    </row>
    <row r="738" spans="1:5" ht="15.75">
      <c r="A738" s="151"/>
      <c r="B738" s="347"/>
      <c r="C738" s="108"/>
      <c r="D738" s="108"/>
      <c r="E738" s="349"/>
    </row>
    <row r="739" spans="1:5" ht="15.75">
      <c r="A739" s="151"/>
      <c r="B739" s="347"/>
      <c r="C739" s="108"/>
      <c r="D739" s="108"/>
      <c r="E739" s="349"/>
    </row>
    <row r="740" spans="1:5" ht="15.75">
      <c r="A740" s="151"/>
      <c r="B740" s="347"/>
      <c r="C740" s="108"/>
      <c r="D740" s="108"/>
      <c r="E740" s="349"/>
    </row>
    <row r="741" spans="1:5" ht="15.75">
      <c r="A741" s="151"/>
      <c r="B741" s="347"/>
      <c r="C741" s="108"/>
      <c r="D741" s="108"/>
      <c r="E741" s="349"/>
    </row>
    <row r="742" spans="1:5" ht="15.75">
      <c r="A742" s="151"/>
      <c r="B742" s="347"/>
      <c r="C742" s="108"/>
      <c r="D742" s="108"/>
      <c r="E742" s="349"/>
    </row>
    <row r="743" spans="1:5" ht="15.75">
      <c r="A743" s="151"/>
      <c r="B743" s="347"/>
      <c r="C743" s="108"/>
      <c r="D743" s="108"/>
      <c r="E743" s="349"/>
    </row>
    <row r="744" spans="1:5" ht="15.75">
      <c r="A744" s="151"/>
      <c r="B744" s="347"/>
      <c r="C744" s="108"/>
      <c r="D744" s="108"/>
      <c r="E744" s="349"/>
    </row>
    <row r="745" spans="1:5" ht="15.75">
      <c r="A745" s="151"/>
      <c r="B745" s="347"/>
      <c r="C745" s="108"/>
      <c r="D745" s="108"/>
      <c r="E745" s="349"/>
    </row>
    <row r="746" spans="1:5" ht="15.75">
      <c r="A746" s="151"/>
      <c r="B746" s="347"/>
      <c r="C746" s="108"/>
      <c r="D746" s="108"/>
      <c r="E746" s="349"/>
    </row>
    <row r="747" spans="1:5" ht="15.75">
      <c r="A747" s="151"/>
      <c r="B747" s="347"/>
      <c r="C747" s="108"/>
      <c r="D747" s="108"/>
      <c r="E747" s="349"/>
    </row>
    <row r="748" spans="1:5" ht="15.75">
      <c r="A748" s="151"/>
      <c r="B748" s="347"/>
      <c r="C748" s="108"/>
      <c r="D748" s="108"/>
      <c r="E748" s="349"/>
    </row>
    <row r="749" spans="1:5" ht="15.75">
      <c r="A749" s="151"/>
      <c r="B749" s="347"/>
      <c r="C749" s="108"/>
      <c r="D749" s="108"/>
      <c r="E749" s="349"/>
    </row>
    <row r="750" spans="1:5" ht="15.75">
      <c r="A750" s="151"/>
      <c r="B750" s="347"/>
      <c r="C750" s="108"/>
      <c r="D750" s="108"/>
      <c r="E750" s="349"/>
    </row>
    <row r="751" spans="1:5" ht="15.75">
      <c r="A751" s="151"/>
      <c r="B751" s="347"/>
      <c r="C751" s="108"/>
      <c r="D751" s="108"/>
      <c r="E751" s="349"/>
    </row>
    <row r="752" spans="1:5" ht="15.75">
      <c r="A752" s="151"/>
      <c r="B752" s="347"/>
      <c r="C752" s="108"/>
      <c r="D752" s="108"/>
      <c r="E752" s="349"/>
    </row>
    <row r="753" spans="1:5" ht="15.75">
      <c r="A753" s="151"/>
      <c r="B753" s="347"/>
      <c r="C753" s="108"/>
      <c r="D753" s="108"/>
      <c r="E753" s="349"/>
    </row>
    <row r="754" spans="1:5" ht="15.75">
      <c r="A754" s="151"/>
      <c r="B754" s="347"/>
      <c r="C754" s="108"/>
      <c r="D754" s="108"/>
      <c r="E754" s="349"/>
    </row>
    <row r="755" spans="1:5" ht="15.75">
      <c r="A755" s="151"/>
      <c r="B755" s="347"/>
      <c r="C755" s="108"/>
      <c r="D755" s="108"/>
      <c r="E755" s="349"/>
    </row>
    <row r="756" spans="1:5" ht="15.75">
      <c r="A756" s="151"/>
      <c r="B756" s="347"/>
      <c r="C756" s="108"/>
      <c r="D756" s="108"/>
      <c r="E756" s="349"/>
    </row>
    <row r="757" spans="1:5" ht="15.75">
      <c r="A757" s="151"/>
      <c r="B757" s="347"/>
      <c r="C757" s="108"/>
      <c r="D757" s="108"/>
      <c r="E757" s="349"/>
    </row>
    <row r="758" spans="1:5" ht="15.75">
      <c r="A758" s="151"/>
      <c r="B758" s="347"/>
      <c r="C758" s="108"/>
      <c r="D758" s="108"/>
      <c r="E758" s="349"/>
    </row>
    <row r="759" spans="1:5" ht="15.75">
      <c r="A759" s="151"/>
      <c r="B759" s="347"/>
      <c r="C759" s="108"/>
      <c r="D759" s="108"/>
      <c r="E759" s="349"/>
    </row>
    <row r="760" spans="1:5" ht="15.75">
      <c r="A760" s="151"/>
      <c r="B760" s="347"/>
      <c r="C760" s="108"/>
      <c r="D760" s="108"/>
      <c r="E760" s="349"/>
    </row>
    <row r="761" spans="1:5" ht="15.75">
      <c r="A761" s="151"/>
      <c r="B761" s="347"/>
      <c r="C761" s="108"/>
      <c r="D761" s="108"/>
      <c r="E761" s="349"/>
    </row>
    <row r="762" spans="1:5" ht="15.75">
      <c r="A762" s="151"/>
      <c r="B762" s="347"/>
      <c r="C762" s="108"/>
      <c r="D762" s="108"/>
      <c r="E762" s="349"/>
    </row>
    <row r="763" spans="1:5" ht="15.75">
      <c r="A763" s="151"/>
      <c r="B763" s="347"/>
      <c r="C763" s="108"/>
      <c r="D763" s="108"/>
      <c r="E763" s="349"/>
    </row>
    <row r="764" spans="1:5" ht="15.75">
      <c r="A764" s="151"/>
      <c r="B764" s="347"/>
      <c r="C764" s="108"/>
      <c r="D764" s="108"/>
      <c r="E764" s="349"/>
    </row>
    <row r="765" spans="1:5" ht="15.75">
      <c r="A765" s="151"/>
      <c r="B765" s="347"/>
      <c r="C765" s="108"/>
      <c r="D765" s="108"/>
      <c r="E765" s="349"/>
    </row>
    <row r="766" spans="1:5" ht="15.75">
      <c r="A766" s="151"/>
      <c r="B766" s="347"/>
      <c r="C766" s="108"/>
      <c r="D766" s="108"/>
      <c r="E766" s="349"/>
    </row>
    <row r="767" spans="1:5" ht="15.75">
      <c r="A767" s="151"/>
      <c r="B767" s="347"/>
      <c r="C767" s="108"/>
      <c r="D767" s="108"/>
      <c r="E767" s="349"/>
    </row>
    <row r="768" spans="1:5" ht="15.75">
      <c r="A768" s="151"/>
      <c r="B768" s="347"/>
      <c r="C768" s="108"/>
      <c r="D768" s="108"/>
      <c r="E768" s="349"/>
    </row>
    <row r="769" spans="1:5" ht="15.75">
      <c r="A769" s="151"/>
      <c r="B769" s="347"/>
      <c r="C769" s="108"/>
      <c r="D769" s="108"/>
      <c r="E769" s="349"/>
    </row>
    <row r="770" spans="1:5" ht="15.75">
      <c r="A770" s="151"/>
      <c r="B770" s="347"/>
      <c r="C770" s="108"/>
      <c r="D770" s="108"/>
      <c r="E770" s="349"/>
    </row>
    <row r="771" spans="1:5" ht="15.75">
      <c r="A771" s="151"/>
      <c r="B771" s="347"/>
      <c r="C771" s="108"/>
      <c r="D771" s="108"/>
      <c r="E771" s="349"/>
    </row>
    <row r="772" spans="1:5" ht="15.75">
      <c r="A772" s="151"/>
      <c r="B772" s="347"/>
      <c r="C772" s="108"/>
      <c r="D772" s="108"/>
      <c r="E772" s="349"/>
    </row>
    <row r="773" spans="1:5" ht="15.75">
      <c r="A773" s="151"/>
      <c r="B773" s="347"/>
      <c r="C773" s="108"/>
      <c r="D773" s="108"/>
      <c r="E773" s="349"/>
    </row>
    <row r="774" spans="1:5" ht="15.75">
      <c r="A774" s="151"/>
      <c r="B774" s="347"/>
      <c r="C774" s="108"/>
      <c r="D774" s="108"/>
      <c r="E774" s="349"/>
    </row>
    <row r="775" spans="1:5" ht="15.75">
      <c r="A775" s="151"/>
      <c r="B775" s="347"/>
      <c r="C775" s="108"/>
      <c r="D775" s="108"/>
      <c r="E775" s="349"/>
    </row>
    <row r="776" spans="1:5" ht="15.75">
      <c r="A776" s="151"/>
      <c r="B776" s="347"/>
      <c r="C776" s="108"/>
      <c r="D776" s="108"/>
      <c r="E776" s="349"/>
    </row>
    <row r="777" spans="1:5" ht="15.75">
      <c r="A777" s="151"/>
      <c r="B777" s="347"/>
      <c r="C777" s="108"/>
      <c r="D777" s="108"/>
      <c r="E777" s="349"/>
    </row>
    <row r="778" spans="1:5" ht="15.75">
      <c r="A778" s="151"/>
      <c r="B778" s="347"/>
      <c r="C778" s="108"/>
      <c r="D778" s="108"/>
      <c r="E778" s="349"/>
    </row>
    <row r="779" spans="1:5" ht="15.75">
      <c r="A779" s="151"/>
      <c r="B779" s="347"/>
      <c r="C779" s="108"/>
      <c r="D779" s="108"/>
      <c r="E779" s="349"/>
    </row>
    <row r="780" spans="1:5" ht="15.75">
      <c r="A780" s="151"/>
      <c r="B780" s="347"/>
      <c r="C780" s="108"/>
      <c r="D780" s="108"/>
      <c r="E780" s="349"/>
    </row>
    <row r="781" spans="1:5" ht="15.75">
      <c r="A781" s="151"/>
      <c r="B781" s="347"/>
      <c r="C781" s="108"/>
      <c r="D781" s="108"/>
      <c r="E781" s="349"/>
    </row>
    <row r="782" spans="1:5" ht="15.75">
      <c r="A782" s="151"/>
      <c r="B782" s="347"/>
      <c r="C782" s="108"/>
      <c r="D782" s="108"/>
      <c r="E782" s="349"/>
    </row>
    <row r="783" spans="1:5" ht="15.75">
      <c r="A783" s="151"/>
      <c r="B783" s="347"/>
      <c r="C783" s="108"/>
      <c r="D783" s="108"/>
      <c r="E783" s="349"/>
    </row>
    <row r="784" spans="1:5" ht="15.75">
      <c r="A784" s="151"/>
      <c r="B784" s="347"/>
      <c r="C784" s="108"/>
      <c r="D784" s="108"/>
      <c r="E784" s="349"/>
    </row>
    <row r="785" spans="1:5" ht="15.75">
      <c r="A785" s="151"/>
      <c r="B785" s="347"/>
      <c r="C785" s="108"/>
      <c r="D785" s="108"/>
      <c r="E785" s="349"/>
    </row>
    <row r="786" spans="1:5" ht="15.75">
      <c r="A786" s="151"/>
      <c r="B786" s="347"/>
      <c r="C786" s="108"/>
      <c r="D786" s="108"/>
      <c r="E786" s="349"/>
    </row>
    <row r="787" spans="1:5" ht="15.75">
      <c r="A787" s="151"/>
      <c r="B787" s="347"/>
      <c r="C787" s="108"/>
      <c r="D787" s="108"/>
      <c r="E787" s="349"/>
    </row>
    <row r="788" spans="1:5" ht="15.75">
      <c r="A788" s="151"/>
      <c r="B788" s="347"/>
      <c r="C788" s="108"/>
      <c r="D788" s="108"/>
      <c r="E788" s="349"/>
    </row>
    <row r="789" spans="1:5" ht="15.75">
      <c r="A789" s="151"/>
      <c r="B789" s="347"/>
      <c r="C789" s="108"/>
      <c r="D789" s="108"/>
      <c r="E789" s="349"/>
    </row>
    <row r="790" spans="1:5" ht="15.75">
      <c r="A790" s="151"/>
      <c r="B790" s="347"/>
      <c r="C790" s="108"/>
      <c r="D790" s="108"/>
      <c r="E790" s="349"/>
    </row>
    <row r="791" spans="1:5" ht="15.75">
      <c r="A791" s="151"/>
      <c r="B791" s="347"/>
      <c r="C791" s="108"/>
      <c r="D791" s="108"/>
      <c r="E791" s="349"/>
    </row>
    <row r="792" spans="1:5" ht="15.75">
      <c r="A792" s="151"/>
      <c r="B792" s="347"/>
      <c r="C792" s="108"/>
      <c r="D792" s="108"/>
      <c r="E792" s="349"/>
    </row>
    <row r="793" spans="1:5" ht="15.75">
      <c r="A793" s="151"/>
      <c r="B793" s="347"/>
      <c r="C793" s="108"/>
      <c r="D793" s="108"/>
      <c r="E793" s="349"/>
    </row>
    <row r="794" spans="1:5" ht="15.75">
      <c r="A794" s="151"/>
      <c r="B794" s="347"/>
      <c r="C794" s="108"/>
      <c r="D794" s="108"/>
      <c r="E794" s="349"/>
    </row>
    <row r="795" spans="1:5" ht="15.75">
      <c r="A795" s="151"/>
      <c r="B795" s="347"/>
      <c r="C795" s="108"/>
      <c r="D795" s="108"/>
      <c r="E795" s="349"/>
    </row>
    <row r="796" spans="1:5" ht="15.75">
      <c r="A796" s="151"/>
      <c r="B796" s="347"/>
      <c r="C796" s="108"/>
      <c r="D796" s="108"/>
      <c r="E796" s="349"/>
    </row>
    <row r="797" spans="1:5" ht="15.75">
      <c r="A797" s="151"/>
      <c r="B797" s="347"/>
      <c r="C797" s="108"/>
      <c r="D797" s="108"/>
      <c r="E797" s="349"/>
    </row>
    <row r="798" spans="1:5" ht="15.75">
      <c r="A798" s="151"/>
      <c r="B798" s="347"/>
      <c r="C798" s="108"/>
      <c r="D798" s="108"/>
      <c r="E798" s="349"/>
    </row>
    <row r="799" spans="1:5" ht="15.75">
      <c r="A799" s="151"/>
      <c r="B799" s="347"/>
      <c r="C799" s="108"/>
      <c r="D799" s="108"/>
      <c r="E799" s="349"/>
    </row>
    <row r="800" spans="1:5" ht="15.75">
      <c r="A800" s="151"/>
      <c r="B800" s="347"/>
      <c r="C800" s="108"/>
      <c r="D800" s="108"/>
      <c r="E800" s="349"/>
    </row>
    <row r="801" spans="1:5" ht="15.75">
      <c r="A801" s="151"/>
      <c r="B801" s="347"/>
      <c r="C801" s="108"/>
      <c r="D801" s="108"/>
      <c r="E801" s="349"/>
    </row>
    <row r="802" spans="1:5" ht="15.75">
      <c r="A802" s="151"/>
      <c r="B802" s="347"/>
      <c r="C802" s="108"/>
      <c r="D802" s="108"/>
      <c r="E802" s="349"/>
    </row>
    <row r="803" spans="1:5" ht="15.75">
      <c r="A803" s="151"/>
      <c r="B803" s="347"/>
      <c r="C803" s="108"/>
      <c r="D803" s="108"/>
      <c r="E803" s="349"/>
    </row>
    <row r="804" spans="1:5" ht="15.75">
      <c r="A804" s="151"/>
      <c r="B804" s="347"/>
      <c r="C804" s="108"/>
      <c r="D804" s="108"/>
      <c r="E804" s="349"/>
    </row>
    <row r="805" spans="1:5" ht="15.75">
      <c r="A805" s="151"/>
      <c r="B805" s="347"/>
      <c r="C805" s="108"/>
      <c r="D805" s="108"/>
      <c r="E805" s="349"/>
    </row>
    <row r="806" spans="1:5" ht="15.75">
      <c r="A806" s="151"/>
      <c r="B806" s="347"/>
      <c r="C806" s="108"/>
      <c r="D806" s="108"/>
      <c r="E806" s="349"/>
    </row>
    <row r="807" spans="1:5" ht="15.75">
      <c r="A807" s="151"/>
      <c r="B807" s="347"/>
      <c r="C807" s="108"/>
      <c r="D807" s="108"/>
      <c r="E807" s="349"/>
    </row>
    <row r="808" spans="1:5" ht="15.75">
      <c r="A808" s="151"/>
      <c r="B808" s="347"/>
      <c r="C808" s="108"/>
      <c r="D808" s="108"/>
      <c r="E808" s="349"/>
    </row>
    <row r="809" spans="1:5" ht="15.75">
      <c r="A809" s="151"/>
      <c r="B809" s="347"/>
      <c r="C809" s="108"/>
      <c r="D809" s="108"/>
      <c r="E809" s="349"/>
    </row>
    <row r="810" spans="1:5" ht="15.75">
      <c r="A810" s="151"/>
      <c r="B810" s="347"/>
      <c r="C810" s="108"/>
      <c r="D810" s="108"/>
      <c r="E810" s="349"/>
    </row>
    <row r="811" spans="1:5" ht="15.75">
      <c r="A811" s="151"/>
      <c r="B811" s="347"/>
      <c r="C811" s="108"/>
      <c r="D811" s="108"/>
      <c r="E811" s="349"/>
    </row>
    <row r="812" spans="1:5" ht="15.75">
      <c r="A812" s="151"/>
      <c r="B812" s="347"/>
      <c r="C812" s="108"/>
      <c r="D812" s="108"/>
      <c r="E812" s="349"/>
    </row>
    <row r="813" spans="1:5" ht="15.75">
      <c r="A813" s="151"/>
      <c r="B813" s="347"/>
      <c r="C813" s="108"/>
      <c r="D813" s="108"/>
      <c r="E813" s="349"/>
    </row>
    <row r="814" spans="1:5" ht="15.75">
      <c r="A814" s="151"/>
      <c r="B814" s="347"/>
      <c r="C814" s="108"/>
      <c r="D814" s="108"/>
      <c r="E814" s="349"/>
    </row>
    <row r="815" spans="1:5" ht="15.75">
      <c r="A815" s="151"/>
      <c r="B815" s="347"/>
      <c r="C815" s="108"/>
      <c r="D815" s="108"/>
      <c r="E815" s="349"/>
    </row>
    <row r="816" spans="1:5" ht="15.75">
      <c r="A816" s="151"/>
      <c r="B816" s="347"/>
      <c r="C816" s="108"/>
      <c r="D816" s="108"/>
      <c r="E816" s="349"/>
    </row>
    <row r="817" spans="1:5" ht="15.75">
      <c r="A817" s="151"/>
      <c r="B817" s="347"/>
      <c r="C817" s="108"/>
      <c r="D817" s="108"/>
      <c r="E817" s="349"/>
    </row>
    <row r="818" spans="1:5" ht="15.75">
      <c r="A818" s="151"/>
      <c r="B818" s="347"/>
      <c r="C818" s="108"/>
      <c r="D818" s="108"/>
      <c r="E818" s="349"/>
    </row>
    <row r="819" spans="1:5" ht="15.75">
      <c r="A819" s="151"/>
      <c r="B819" s="347"/>
      <c r="C819" s="108"/>
      <c r="D819" s="108"/>
      <c r="E819" s="349"/>
    </row>
    <row r="820" spans="1:5" ht="15.75">
      <c r="A820" s="151"/>
      <c r="B820" s="347"/>
      <c r="C820" s="108"/>
      <c r="D820" s="108"/>
      <c r="E820" s="349"/>
    </row>
    <row r="821" spans="1:5" ht="15.75">
      <c r="A821" s="151"/>
      <c r="B821" s="347"/>
      <c r="C821" s="108"/>
      <c r="D821" s="108"/>
      <c r="E821" s="349"/>
    </row>
    <row r="822" spans="1:5" ht="15.75">
      <c r="A822" s="151"/>
      <c r="B822" s="347"/>
      <c r="C822" s="108"/>
      <c r="D822" s="108"/>
      <c r="E822" s="349"/>
    </row>
    <row r="823" spans="1:5" ht="15.75">
      <c r="A823" s="151"/>
      <c r="B823" s="347"/>
      <c r="C823" s="108"/>
      <c r="D823" s="108"/>
      <c r="E823" s="349"/>
    </row>
    <row r="824" spans="1:5" ht="15.75">
      <c r="A824" s="151"/>
      <c r="B824" s="347"/>
      <c r="C824" s="108"/>
      <c r="D824" s="108"/>
      <c r="E824" s="349"/>
    </row>
    <row r="825" spans="1:5" ht="15.75">
      <c r="A825" s="151"/>
      <c r="B825" s="347"/>
      <c r="C825" s="108"/>
      <c r="D825" s="108"/>
      <c r="E825" s="349"/>
    </row>
    <row r="826" spans="1:5" ht="15.75">
      <c r="A826" s="151"/>
      <c r="B826" s="347"/>
      <c r="C826" s="108"/>
      <c r="D826" s="108"/>
      <c r="E826" s="349"/>
    </row>
    <row r="827" spans="1:5" ht="15.75">
      <c r="A827" s="151"/>
      <c r="B827" s="347"/>
      <c r="C827" s="108"/>
      <c r="D827" s="108"/>
      <c r="E827" s="349"/>
    </row>
    <row r="828" spans="1:5" ht="15.75">
      <c r="A828" s="151"/>
      <c r="B828" s="347"/>
      <c r="C828" s="108"/>
      <c r="D828" s="108"/>
      <c r="E828" s="349"/>
    </row>
    <row r="829" spans="1:5" ht="15.75">
      <c r="A829" s="151"/>
      <c r="B829" s="347"/>
      <c r="C829" s="108"/>
      <c r="D829" s="108"/>
      <c r="E829" s="349"/>
    </row>
    <row r="830" spans="1:5" ht="15.75">
      <c r="A830" s="151"/>
      <c r="B830" s="347"/>
      <c r="C830" s="108"/>
      <c r="D830" s="108"/>
      <c r="E830" s="349"/>
    </row>
    <row r="831" spans="1:5" ht="15.75">
      <c r="A831" s="151"/>
      <c r="B831" s="347"/>
      <c r="C831" s="108"/>
      <c r="D831" s="108"/>
      <c r="E831" s="349"/>
    </row>
    <row r="832" spans="1:5" ht="15.75">
      <c r="A832" s="151"/>
      <c r="B832" s="347"/>
      <c r="C832" s="108"/>
      <c r="D832" s="108"/>
      <c r="E832" s="349"/>
    </row>
    <row r="833" spans="1:5" ht="15.75">
      <c r="A833" s="151"/>
      <c r="B833" s="347"/>
      <c r="C833" s="108"/>
      <c r="D833" s="108"/>
      <c r="E833" s="349"/>
    </row>
    <row r="834" spans="1:5" ht="15.75">
      <c r="A834" s="151"/>
      <c r="B834" s="347"/>
      <c r="C834" s="108"/>
      <c r="D834" s="108"/>
      <c r="E834" s="349"/>
    </row>
    <row r="835" spans="1:5" ht="15.75">
      <c r="A835" s="151"/>
      <c r="B835" s="347"/>
      <c r="C835" s="108"/>
      <c r="D835" s="108"/>
      <c r="E835" s="349"/>
    </row>
    <row r="836" spans="1:5" ht="15.75">
      <c r="A836" s="151"/>
      <c r="B836" s="347"/>
      <c r="C836" s="108"/>
      <c r="D836" s="108"/>
      <c r="E836" s="349"/>
    </row>
    <row r="837" spans="1:5" ht="15.75">
      <c r="A837" s="151"/>
      <c r="B837" s="347"/>
      <c r="C837" s="108"/>
      <c r="D837" s="108"/>
      <c r="E837" s="349"/>
    </row>
    <row r="838" spans="1:5" ht="15.75">
      <c r="A838" s="151"/>
      <c r="B838" s="347"/>
      <c r="C838" s="108"/>
      <c r="D838" s="108"/>
      <c r="E838" s="349"/>
    </row>
    <row r="839" spans="1:5" ht="15.75">
      <c r="A839" s="151"/>
      <c r="B839" s="347"/>
      <c r="C839" s="108"/>
      <c r="D839" s="108"/>
      <c r="E839" s="349"/>
    </row>
    <row r="840" spans="1:5" ht="15.75">
      <c r="A840" s="151"/>
      <c r="B840" s="347"/>
      <c r="C840" s="108"/>
      <c r="D840" s="108"/>
      <c r="E840" s="349"/>
    </row>
    <row r="841" spans="1:5" ht="15.75">
      <c r="A841" s="151"/>
      <c r="B841" s="347"/>
      <c r="C841" s="108"/>
      <c r="D841" s="108"/>
      <c r="E841" s="349"/>
    </row>
    <row r="842" spans="1:5" ht="15.75">
      <c r="A842" s="151"/>
      <c r="B842" s="347"/>
      <c r="C842" s="108"/>
      <c r="D842" s="108"/>
      <c r="E842" s="349"/>
    </row>
    <row r="843" spans="1:5" ht="15.75">
      <c r="A843" s="151"/>
      <c r="B843" s="347"/>
      <c r="C843" s="108"/>
      <c r="D843" s="108"/>
      <c r="E843" s="349"/>
    </row>
    <row r="844" spans="1:5" ht="15.75">
      <c r="A844" s="151"/>
      <c r="B844" s="347"/>
      <c r="C844" s="108"/>
      <c r="D844" s="108"/>
      <c r="E844" s="349"/>
    </row>
    <row r="845" spans="1:5" ht="15.75">
      <c r="A845" s="151"/>
      <c r="B845" s="347"/>
      <c r="C845" s="108"/>
      <c r="D845" s="108"/>
      <c r="E845" s="349"/>
    </row>
    <row r="846" spans="1:5" ht="15.75">
      <c r="A846" s="151"/>
      <c r="B846" s="347"/>
      <c r="C846" s="108"/>
      <c r="D846" s="108"/>
      <c r="E846" s="349"/>
    </row>
    <row r="847" spans="1:5" ht="15.75">
      <c r="A847" s="151"/>
      <c r="B847" s="347"/>
      <c r="C847" s="108"/>
      <c r="D847" s="108"/>
      <c r="E847" s="349"/>
    </row>
    <row r="848" spans="1:5" ht="15.75">
      <c r="A848" s="151"/>
      <c r="B848" s="347"/>
      <c r="C848" s="108"/>
      <c r="D848" s="108"/>
      <c r="E848" s="349"/>
    </row>
    <row r="849" spans="1:5" ht="15.75">
      <c r="A849" s="151"/>
      <c r="B849" s="347"/>
      <c r="C849" s="108"/>
      <c r="D849" s="108"/>
      <c r="E849" s="349"/>
    </row>
    <row r="850" spans="1:5" ht="15.75">
      <c r="A850" s="151"/>
      <c r="B850" s="347"/>
      <c r="C850" s="108"/>
      <c r="D850" s="108"/>
      <c r="E850" s="349"/>
    </row>
    <row r="851" spans="1:5" ht="15.75">
      <c r="A851" s="151"/>
      <c r="B851" s="347"/>
      <c r="C851" s="108"/>
      <c r="D851" s="108"/>
      <c r="E851" s="349"/>
    </row>
    <row r="852" spans="1:5" ht="15.75">
      <c r="A852" s="151"/>
      <c r="B852" s="347"/>
      <c r="C852" s="108"/>
      <c r="D852" s="108"/>
      <c r="E852" s="349"/>
    </row>
    <row r="853" spans="1:5" ht="15.75">
      <c r="A853" s="151"/>
      <c r="B853" s="347"/>
      <c r="C853" s="108"/>
      <c r="D853" s="108"/>
      <c r="E853" s="349"/>
    </row>
    <row r="854" spans="1:5" ht="15.75">
      <c r="A854" s="151"/>
      <c r="B854" s="347"/>
      <c r="C854" s="108"/>
      <c r="D854" s="108"/>
      <c r="E854" s="349"/>
    </row>
    <row r="855" spans="1:5" ht="15.75">
      <c r="A855" s="151"/>
      <c r="B855" s="347"/>
      <c r="C855" s="108"/>
      <c r="D855" s="108"/>
      <c r="E855" s="349"/>
    </row>
    <row r="856" spans="1:5" ht="15.75">
      <c r="A856" s="151"/>
      <c r="B856" s="347"/>
      <c r="C856" s="108"/>
      <c r="D856" s="108"/>
      <c r="E856" s="349"/>
    </row>
    <row r="857" spans="1:5" ht="15.75">
      <c r="A857" s="151"/>
      <c r="B857" s="347"/>
      <c r="C857" s="108"/>
      <c r="D857" s="108"/>
      <c r="E857" s="349"/>
    </row>
    <row r="858" spans="1:5" ht="15.75">
      <c r="A858" s="151"/>
      <c r="B858" s="347"/>
      <c r="C858" s="108"/>
      <c r="D858" s="108"/>
      <c r="E858" s="349"/>
    </row>
    <row r="859" spans="1:5" ht="15.75">
      <c r="A859" s="151"/>
      <c r="B859" s="347"/>
      <c r="C859" s="108"/>
      <c r="D859" s="108"/>
      <c r="E859" s="349"/>
    </row>
    <row r="860" spans="1:5" ht="15.75">
      <c r="A860" s="151"/>
      <c r="B860" s="347"/>
      <c r="C860" s="108"/>
      <c r="D860" s="108"/>
      <c r="E860" s="349"/>
    </row>
    <row r="861" spans="1:5" ht="15.75">
      <c r="A861" s="151"/>
      <c r="B861" s="347"/>
      <c r="C861" s="108"/>
      <c r="D861" s="108"/>
      <c r="E861" s="349"/>
    </row>
    <row r="862" spans="1:5" ht="15.75">
      <c r="A862" s="151"/>
      <c r="B862" s="347"/>
      <c r="C862" s="108"/>
      <c r="D862" s="108"/>
      <c r="E862" s="349"/>
    </row>
    <row r="863" spans="1:5" ht="15.75">
      <c r="A863" s="151"/>
      <c r="B863" s="347"/>
      <c r="C863" s="108"/>
      <c r="D863" s="108"/>
      <c r="E863" s="349"/>
    </row>
    <row r="864" spans="1:5" ht="15.75">
      <c r="A864" s="151"/>
      <c r="B864" s="347"/>
      <c r="C864" s="108"/>
      <c r="D864" s="108"/>
      <c r="E864" s="349"/>
    </row>
    <row r="865" spans="1:5" ht="15.75">
      <c r="A865" s="151"/>
      <c r="B865" s="347"/>
      <c r="C865" s="108"/>
      <c r="D865" s="108"/>
      <c r="E865" s="349"/>
    </row>
    <row r="866" spans="1:5" ht="15.75">
      <c r="A866" s="151"/>
      <c r="B866" s="347"/>
      <c r="C866" s="108"/>
      <c r="D866" s="108"/>
      <c r="E866" s="349"/>
    </row>
    <row r="867" spans="1:5" ht="15.75">
      <c r="A867" s="151"/>
      <c r="B867" s="347"/>
      <c r="C867" s="108"/>
      <c r="D867" s="108"/>
      <c r="E867" s="349"/>
    </row>
    <row r="868" spans="1:5" ht="15.75">
      <c r="A868" s="151"/>
      <c r="B868" s="347"/>
      <c r="C868" s="108"/>
      <c r="D868" s="108"/>
      <c r="E868" s="349"/>
    </row>
    <row r="869" spans="1:5" ht="15.75">
      <c r="A869" s="151"/>
      <c r="B869" s="347"/>
      <c r="C869" s="108"/>
      <c r="D869" s="108"/>
      <c r="E869" s="349"/>
    </row>
    <row r="870" spans="1:5" ht="15.75">
      <c r="A870" s="151"/>
      <c r="B870" s="347"/>
      <c r="C870" s="108"/>
      <c r="D870" s="108"/>
      <c r="E870" s="349"/>
    </row>
    <row r="871" spans="1:5" ht="15.75">
      <c r="A871" s="151"/>
      <c r="B871" s="347"/>
      <c r="C871" s="108"/>
      <c r="D871" s="108"/>
      <c r="E871" s="349"/>
    </row>
    <row r="872" spans="1:5" ht="15.75">
      <c r="A872" s="151"/>
      <c r="B872" s="347"/>
      <c r="C872" s="108"/>
      <c r="D872" s="108"/>
      <c r="E872" s="349"/>
    </row>
    <row r="873" spans="1:5" ht="15.75">
      <c r="A873" s="151"/>
      <c r="B873" s="347"/>
      <c r="C873" s="108"/>
      <c r="D873" s="108"/>
      <c r="E873" s="349"/>
    </row>
    <row r="874" spans="1:5" ht="15.75">
      <c r="A874" s="151"/>
      <c r="B874" s="347"/>
      <c r="C874" s="108"/>
      <c r="D874" s="108"/>
      <c r="E874" s="349"/>
    </row>
    <row r="875" spans="1:5" ht="15.75">
      <c r="A875" s="151"/>
      <c r="B875" s="347"/>
      <c r="C875" s="108"/>
      <c r="D875" s="108"/>
      <c r="E875" s="349"/>
    </row>
    <row r="876" spans="1:5" ht="15.75">
      <c r="A876" s="151"/>
      <c r="B876" s="347"/>
      <c r="C876" s="108"/>
      <c r="D876" s="108"/>
      <c r="E876" s="349"/>
    </row>
    <row r="877" spans="1:5" ht="15.75">
      <c r="A877" s="151"/>
      <c r="B877" s="347"/>
      <c r="C877" s="108"/>
      <c r="D877" s="108"/>
      <c r="E877" s="349"/>
    </row>
    <row r="878" spans="1:5" ht="15.75">
      <c r="A878" s="151"/>
      <c r="B878" s="347"/>
      <c r="C878" s="108"/>
      <c r="D878" s="108"/>
      <c r="E878" s="349"/>
    </row>
    <row r="879" spans="1:5" ht="15.75">
      <c r="A879" s="151"/>
      <c r="B879" s="347"/>
      <c r="C879" s="108"/>
      <c r="D879" s="108"/>
      <c r="E879" s="349"/>
    </row>
    <row r="880" spans="1:5" ht="15.75">
      <c r="A880" s="151"/>
      <c r="B880" s="347"/>
      <c r="C880" s="108"/>
      <c r="D880" s="108"/>
      <c r="E880" s="349"/>
    </row>
    <row r="881" spans="1:5" ht="15.75">
      <c r="A881" s="151"/>
      <c r="B881" s="347"/>
      <c r="C881" s="108"/>
      <c r="D881" s="108"/>
      <c r="E881" s="349"/>
    </row>
    <row r="882" spans="1:5" ht="15.75">
      <c r="A882" s="151"/>
      <c r="B882" s="347"/>
      <c r="C882" s="108"/>
      <c r="D882" s="108"/>
      <c r="E882" s="349"/>
    </row>
    <row r="883" spans="1:5" ht="15.75">
      <c r="A883" s="151"/>
      <c r="B883" s="347"/>
      <c r="C883" s="108"/>
      <c r="D883" s="108"/>
      <c r="E883" s="349"/>
    </row>
    <row r="884" spans="1:5" ht="15.75">
      <c r="A884" s="151"/>
      <c r="B884" s="347"/>
      <c r="C884" s="108"/>
      <c r="D884" s="108"/>
      <c r="E884" s="349"/>
    </row>
    <row r="885" spans="1:5" ht="15.75">
      <c r="A885" s="151"/>
      <c r="B885" s="347"/>
      <c r="C885" s="108"/>
      <c r="D885" s="108"/>
      <c r="E885" s="349"/>
    </row>
    <row r="886" spans="1:5" ht="15.75">
      <c r="A886" s="151"/>
      <c r="B886" s="347"/>
      <c r="C886" s="108"/>
      <c r="D886" s="108"/>
      <c r="E886" s="349"/>
    </row>
    <row r="887" spans="1:5" ht="15.75">
      <c r="A887" s="151"/>
      <c r="B887" s="347"/>
      <c r="C887" s="108"/>
      <c r="D887" s="108"/>
      <c r="E887" s="349"/>
    </row>
    <row r="888" spans="1:5" ht="15.75">
      <c r="A888" s="151"/>
      <c r="B888" s="347"/>
      <c r="C888" s="108"/>
      <c r="D888" s="108"/>
      <c r="E888" s="349"/>
    </row>
    <row r="889" spans="1:5" ht="15.75">
      <c r="A889" s="151"/>
      <c r="B889" s="347"/>
      <c r="C889" s="108"/>
      <c r="D889" s="108"/>
      <c r="E889" s="349"/>
    </row>
    <row r="890" spans="1:5" ht="15.75">
      <c r="A890" s="151"/>
      <c r="B890" s="347"/>
      <c r="C890" s="108"/>
      <c r="D890" s="108"/>
      <c r="E890" s="349"/>
    </row>
    <row r="891" spans="1:5" ht="15.75">
      <c r="A891" s="151"/>
      <c r="B891" s="347"/>
      <c r="C891" s="108"/>
      <c r="D891" s="108"/>
      <c r="E891" s="349"/>
    </row>
    <row r="892" spans="1:5" ht="15.75">
      <c r="A892" s="151"/>
      <c r="B892" s="347"/>
      <c r="C892" s="108"/>
      <c r="D892" s="108"/>
      <c r="E892" s="349"/>
    </row>
    <row r="893" spans="1:5" ht="15.75">
      <c r="A893" s="151"/>
      <c r="B893" s="347"/>
      <c r="C893" s="108"/>
      <c r="D893" s="108"/>
      <c r="E893" s="349"/>
    </row>
    <row r="894" spans="1:5" ht="15.75">
      <c r="A894" s="151"/>
      <c r="B894" s="347"/>
      <c r="C894" s="108"/>
      <c r="D894" s="108"/>
      <c r="E894" s="349"/>
    </row>
    <row r="895" spans="1:5" ht="15.75">
      <c r="A895" s="151"/>
      <c r="B895" s="347"/>
      <c r="C895" s="108"/>
      <c r="D895" s="108"/>
      <c r="E895" s="349"/>
    </row>
    <row r="896" spans="1:5" ht="15.75">
      <c r="A896" s="151"/>
      <c r="B896" s="347"/>
      <c r="C896" s="108"/>
      <c r="D896" s="108"/>
      <c r="E896" s="349"/>
    </row>
    <row r="897" spans="1:5" ht="15.75">
      <c r="A897" s="151"/>
      <c r="B897" s="347"/>
      <c r="C897" s="108"/>
      <c r="D897" s="108"/>
      <c r="E897" s="349"/>
    </row>
    <row r="898" spans="1:5" ht="15.75">
      <c r="A898" s="151"/>
      <c r="B898" s="347"/>
      <c r="C898" s="108"/>
      <c r="D898" s="108"/>
      <c r="E898" s="349"/>
    </row>
    <row r="899" spans="1:5" ht="15.75">
      <c r="A899" s="151"/>
      <c r="B899" s="347"/>
      <c r="C899" s="108"/>
      <c r="D899" s="108"/>
      <c r="E899" s="349"/>
    </row>
    <row r="900" spans="1:5" ht="15.75">
      <c r="A900" s="151"/>
      <c r="B900" s="347"/>
      <c r="C900" s="108"/>
      <c r="D900" s="108"/>
      <c r="E900" s="349"/>
    </row>
    <row r="901" spans="1:5" ht="15.75">
      <c r="A901" s="151"/>
      <c r="B901" s="347"/>
      <c r="C901" s="108"/>
      <c r="D901" s="108"/>
      <c r="E901" s="349"/>
    </row>
    <row r="902" spans="1:5" ht="15.75">
      <c r="A902" s="151"/>
      <c r="B902" s="347"/>
      <c r="C902" s="108"/>
      <c r="D902" s="108"/>
      <c r="E902" s="349"/>
    </row>
    <row r="903" spans="1:5" ht="15.75">
      <c r="A903" s="151"/>
      <c r="B903" s="347"/>
      <c r="C903" s="108"/>
      <c r="D903" s="108"/>
      <c r="E903" s="349"/>
    </row>
    <row r="904" spans="1:5" ht="15.75">
      <c r="A904" s="151"/>
      <c r="B904" s="347"/>
      <c r="C904" s="108"/>
      <c r="D904" s="108"/>
      <c r="E904" s="349"/>
    </row>
    <row r="905" spans="1:5" ht="15.75">
      <c r="A905" s="151"/>
      <c r="B905" s="347"/>
      <c r="C905" s="108"/>
      <c r="D905" s="108"/>
      <c r="E905" s="349"/>
    </row>
    <row r="906" spans="1:5" ht="15.75">
      <c r="A906" s="151"/>
      <c r="B906" s="347"/>
      <c r="C906" s="108"/>
      <c r="D906" s="108"/>
      <c r="E906" s="349"/>
    </row>
    <row r="907" spans="1:5" ht="15.75">
      <c r="A907" s="151"/>
      <c r="B907" s="347"/>
      <c r="C907" s="108"/>
      <c r="D907" s="108"/>
      <c r="E907" s="349"/>
    </row>
    <row r="908" spans="1:5" ht="15.75">
      <c r="A908" s="151"/>
      <c r="B908" s="347"/>
      <c r="C908" s="108"/>
      <c r="D908" s="108"/>
      <c r="E908" s="349"/>
    </row>
    <row r="909" spans="1:5" ht="15.75">
      <c r="A909" s="151"/>
      <c r="B909" s="347"/>
      <c r="C909" s="108"/>
      <c r="D909" s="108"/>
      <c r="E909" s="349"/>
    </row>
    <row r="910" spans="1:5" ht="15.75">
      <c r="A910" s="151"/>
      <c r="B910" s="347"/>
      <c r="C910" s="108"/>
      <c r="D910" s="108"/>
      <c r="E910" s="349"/>
    </row>
    <row r="911" spans="1:5" ht="15.75">
      <c r="A911" s="151"/>
      <c r="B911" s="347"/>
      <c r="C911" s="108"/>
      <c r="D911" s="108"/>
      <c r="E911" s="349"/>
    </row>
    <row r="912" spans="1:5" ht="15.75">
      <c r="A912" s="151"/>
      <c r="B912" s="347"/>
      <c r="C912" s="108"/>
      <c r="D912" s="108"/>
      <c r="E912" s="349"/>
    </row>
    <row r="913" spans="1:5" ht="15.75">
      <c r="A913" s="151"/>
      <c r="B913" s="347"/>
      <c r="C913" s="108"/>
      <c r="D913" s="108"/>
      <c r="E913" s="349"/>
    </row>
    <row r="914" spans="1:5" ht="15.75">
      <c r="A914" s="151"/>
      <c r="B914" s="347"/>
      <c r="C914" s="108"/>
      <c r="D914" s="108"/>
      <c r="E914" s="349"/>
    </row>
    <row r="915" spans="1:5" ht="15.75">
      <c r="A915" s="151"/>
      <c r="B915" s="347"/>
      <c r="C915" s="108"/>
      <c r="D915" s="108"/>
      <c r="E915" s="349"/>
    </row>
    <row r="916" spans="1:5" ht="15.75">
      <c r="A916" s="151"/>
      <c r="B916" s="347"/>
      <c r="C916" s="108"/>
      <c r="D916" s="108"/>
      <c r="E916" s="349"/>
    </row>
    <row r="917" spans="1:5" ht="15.75">
      <c r="A917" s="151"/>
      <c r="B917" s="347"/>
      <c r="C917" s="108"/>
      <c r="D917" s="108"/>
      <c r="E917" s="349"/>
    </row>
    <row r="918" spans="1:5" ht="15.75">
      <c r="A918" s="151"/>
      <c r="B918" s="347"/>
      <c r="C918" s="108"/>
      <c r="D918" s="108"/>
      <c r="E918" s="349"/>
    </row>
    <row r="919" spans="1:5" ht="15.75">
      <c r="A919" s="151"/>
      <c r="B919" s="347"/>
      <c r="C919" s="108"/>
      <c r="D919" s="108"/>
      <c r="E919" s="349"/>
    </row>
    <row r="920" spans="1:5" ht="15.75">
      <c r="A920" s="151"/>
      <c r="B920" s="347"/>
      <c r="C920" s="108"/>
      <c r="D920" s="108"/>
      <c r="E920" s="349"/>
    </row>
    <row r="921" spans="1:5" ht="15.75">
      <c r="A921" s="151"/>
      <c r="B921" s="347"/>
      <c r="C921" s="108"/>
      <c r="D921" s="108"/>
      <c r="E921" s="349"/>
    </row>
    <row r="922" spans="1:5" ht="15.75">
      <c r="A922" s="151"/>
      <c r="B922" s="347"/>
      <c r="C922" s="108"/>
      <c r="D922" s="108"/>
      <c r="E922" s="349"/>
    </row>
    <row r="923" spans="1:5" ht="15.75">
      <c r="A923" s="151"/>
      <c r="B923" s="347"/>
      <c r="C923" s="108"/>
      <c r="D923" s="108"/>
      <c r="E923" s="349"/>
    </row>
    <row r="924" spans="1:5" ht="15.75">
      <c r="A924" s="151"/>
      <c r="B924" s="347"/>
      <c r="C924" s="108"/>
      <c r="D924" s="108"/>
      <c r="E924" s="349"/>
    </row>
    <row r="925" spans="1:5" ht="15.75">
      <c r="A925" s="151"/>
      <c r="B925" s="347"/>
      <c r="C925" s="108"/>
      <c r="D925" s="108"/>
      <c r="E925" s="349"/>
    </row>
    <row r="926" spans="1:5" ht="15.75">
      <c r="A926" s="151"/>
      <c r="B926" s="347"/>
      <c r="C926" s="108"/>
      <c r="D926" s="108"/>
      <c r="E926" s="349"/>
    </row>
    <row r="927" spans="1:5" ht="15.75">
      <c r="A927" s="151"/>
      <c r="B927" s="347"/>
      <c r="C927" s="108"/>
      <c r="D927" s="108"/>
      <c r="E927" s="349"/>
    </row>
    <row r="928" spans="1:5" ht="15.75">
      <c r="A928" s="151"/>
      <c r="B928" s="347"/>
      <c r="C928" s="108"/>
      <c r="D928" s="108"/>
      <c r="E928" s="349"/>
    </row>
    <row r="929" spans="1:5" ht="15.75">
      <c r="A929" s="151"/>
      <c r="B929" s="347"/>
      <c r="C929" s="108"/>
      <c r="D929" s="108"/>
      <c r="E929" s="349"/>
    </row>
    <row r="930" spans="1:5" ht="15.75">
      <c r="A930" s="151"/>
      <c r="B930" s="347"/>
      <c r="C930" s="108"/>
      <c r="D930" s="108"/>
      <c r="E930" s="349"/>
    </row>
    <row r="931" spans="1:5" ht="15.75">
      <c r="A931" s="151"/>
      <c r="B931" s="347"/>
      <c r="C931" s="108"/>
      <c r="D931" s="108"/>
      <c r="E931" s="349"/>
    </row>
    <row r="932" spans="1:5" ht="15.75">
      <c r="A932" s="151"/>
      <c r="B932" s="347"/>
      <c r="C932" s="108"/>
      <c r="D932" s="108"/>
      <c r="E932" s="349"/>
    </row>
    <row r="933" spans="1:5" ht="15.75">
      <c r="A933" s="151"/>
      <c r="B933" s="347"/>
      <c r="C933" s="108"/>
      <c r="D933" s="108"/>
      <c r="E933" s="349"/>
    </row>
    <row r="934" spans="1:5" ht="15.75">
      <c r="A934" s="151"/>
      <c r="B934" s="347"/>
      <c r="C934" s="108"/>
      <c r="D934" s="108"/>
      <c r="E934" s="349"/>
    </row>
    <row r="935" spans="1:5" ht="15.75">
      <c r="A935" s="151"/>
      <c r="B935" s="347"/>
      <c r="C935" s="108"/>
      <c r="D935" s="108"/>
      <c r="E935" s="349"/>
    </row>
    <row r="936" spans="1:5" ht="15.75">
      <c r="A936" s="151"/>
      <c r="B936" s="347"/>
      <c r="C936" s="108"/>
      <c r="D936" s="108"/>
      <c r="E936" s="349"/>
    </row>
    <row r="937" spans="1:5" ht="15.75">
      <c r="A937" s="151"/>
      <c r="B937" s="347"/>
      <c r="C937" s="108"/>
      <c r="D937" s="108"/>
      <c r="E937" s="349"/>
    </row>
    <row r="938" spans="1:5" ht="15.75">
      <c r="A938" s="151"/>
      <c r="B938" s="347"/>
      <c r="C938" s="108"/>
      <c r="D938" s="108"/>
      <c r="E938" s="349"/>
    </row>
    <row r="939" spans="1:5" ht="15.75">
      <c r="A939" s="151"/>
      <c r="B939" s="347"/>
      <c r="C939" s="108"/>
      <c r="D939" s="108"/>
      <c r="E939" s="349"/>
    </row>
    <row r="940" spans="1:5" ht="15.75">
      <c r="A940" s="151"/>
      <c r="B940" s="347"/>
      <c r="C940" s="108"/>
      <c r="D940" s="108"/>
      <c r="E940" s="349"/>
    </row>
    <row r="941" spans="1:5" ht="15.75">
      <c r="A941" s="151"/>
      <c r="B941" s="347"/>
      <c r="C941" s="108"/>
      <c r="D941" s="108"/>
      <c r="E941" s="349"/>
    </row>
    <row r="942" spans="1:5" ht="15.75">
      <c r="A942" s="151"/>
      <c r="B942" s="347"/>
      <c r="C942" s="108"/>
      <c r="D942" s="108"/>
      <c r="E942" s="349"/>
    </row>
    <row r="943" spans="1:5" ht="15.75">
      <c r="A943" s="151"/>
      <c r="B943" s="347"/>
      <c r="C943" s="108"/>
      <c r="D943" s="108"/>
      <c r="E943" s="349"/>
    </row>
    <row r="944" spans="1:5" ht="15.75">
      <c r="A944" s="151"/>
      <c r="B944" s="347"/>
      <c r="C944" s="108"/>
      <c r="D944" s="108"/>
      <c r="E944" s="349"/>
    </row>
    <row r="945" spans="1:5" ht="15.75">
      <c r="A945" s="151"/>
      <c r="B945" s="347"/>
      <c r="C945" s="108"/>
      <c r="D945" s="108"/>
      <c r="E945" s="349"/>
    </row>
    <row r="946" spans="1:5" ht="15.75">
      <c r="A946" s="151"/>
      <c r="B946" s="347"/>
      <c r="C946" s="108"/>
      <c r="D946" s="108"/>
      <c r="E946" s="349"/>
    </row>
    <row r="947" spans="1:5" ht="15.75">
      <c r="A947" s="151"/>
      <c r="B947" s="347"/>
      <c r="C947" s="108"/>
      <c r="D947" s="108"/>
      <c r="E947" s="349"/>
    </row>
    <row r="948" spans="1:5" ht="15.75">
      <c r="A948" s="151"/>
      <c r="B948" s="347"/>
      <c r="C948" s="108"/>
      <c r="D948" s="108"/>
      <c r="E948" s="349"/>
    </row>
    <row r="949" spans="1:5" ht="15.75">
      <c r="A949" s="151"/>
      <c r="B949" s="347"/>
      <c r="C949" s="108"/>
      <c r="D949" s="108"/>
      <c r="E949" s="349"/>
    </row>
    <row r="950" spans="1:5" ht="15.75">
      <c r="A950" s="151"/>
      <c r="B950" s="347"/>
      <c r="C950" s="108"/>
      <c r="D950" s="108"/>
      <c r="E950" s="349"/>
    </row>
    <row r="951" spans="1:5" ht="15.75">
      <c r="A951" s="151"/>
      <c r="B951" s="347"/>
      <c r="C951" s="108"/>
      <c r="D951" s="108"/>
      <c r="E951" s="349"/>
    </row>
    <row r="952" spans="1:5" ht="15.75">
      <c r="A952" s="151"/>
      <c r="B952" s="347"/>
      <c r="C952" s="108"/>
      <c r="D952" s="108"/>
      <c r="E952" s="349"/>
    </row>
    <row r="953" spans="1:5" ht="15.75">
      <c r="A953" s="151"/>
      <c r="B953" s="347"/>
      <c r="C953" s="108"/>
      <c r="D953" s="108"/>
      <c r="E953" s="349"/>
    </row>
    <row r="954" spans="1:5" ht="15.75">
      <c r="A954" s="151"/>
      <c r="B954" s="347"/>
      <c r="C954" s="108"/>
      <c r="D954" s="108"/>
      <c r="E954" s="349"/>
    </row>
    <row r="955" spans="1:5" ht="15.75">
      <c r="A955" s="151"/>
      <c r="B955" s="347"/>
      <c r="C955" s="108"/>
      <c r="D955" s="108"/>
      <c r="E955" s="349"/>
    </row>
    <row r="956" spans="1:5" ht="15.75">
      <c r="A956" s="151"/>
      <c r="B956" s="347"/>
      <c r="C956" s="108"/>
      <c r="D956" s="108"/>
      <c r="E956" s="349"/>
    </row>
    <row r="957" spans="1:5" ht="15.75">
      <c r="A957" s="151"/>
      <c r="B957" s="347"/>
      <c r="C957" s="108"/>
      <c r="D957" s="108"/>
      <c r="E957" s="349"/>
    </row>
    <row r="958" spans="1:5" ht="15.75">
      <c r="A958" s="151"/>
      <c r="B958" s="347"/>
      <c r="C958" s="108"/>
      <c r="D958" s="108"/>
      <c r="E958" s="349"/>
    </row>
    <row r="959" spans="1:5" ht="15.75">
      <c r="A959" s="151"/>
      <c r="B959" s="347"/>
      <c r="C959" s="108"/>
      <c r="D959" s="108"/>
      <c r="E959" s="349"/>
    </row>
    <row r="960" spans="1:5" ht="15.75">
      <c r="A960" s="151"/>
      <c r="B960" s="347"/>
      <c r="C960" s="108"/>
      <c r="D960" s="108"/>
      <c r="E960" s="349"/>
    </row>
    <row r="961" spans="1:5" ht="15.75">
      <c r="A961" s="151"/>
      <c r="B961" s="347"/>
      <c r="C961" s="108"/>
      <c r="D961" s="108"/>
      <c r="E961" s="349"/>
    </row>
    <row r="962" spans="1:5" ht="15.75">
      <c r="A962" s="151"/>
      <c r="B962" s="347"/>
      <c r="C962" s="108"/>
      <c r="D962" s="108"/>
      <c r="E962" s="349"/>
    </row>
    <row r="963" spans="1:5" ht="15.75">
      <c r="A963" s="151"/>
      <c r="B963" s="347"/>
      <c r="C963" s="108"/>
      <c r="D963" s="108"/>
      <c r="E963" s="349"/>
    </row>
    <row r="964" spans="1:5" ht="15.75">
      <c r="A964" s="151"/>
      <c r="B964" s="347"/>
      <c r="C964" s="108"/>
      <c r="D964" s="108"/>
      <c r="E964" s="349"/>
    </row>
    <row r="965" spans="1:5" ht="15.75">
      <c r="A965" s="151"/>
      <c r="B965" s="347"/>
      <c r="C965" s="108"/>
      <c r="D965" s="108"/>
      <c r="E965" s="349"/>
    </row>
    <row r="966" spans="1:5" ht="15.75">
      <c r="A966" s="151"/>
      <c r="B966" s="347"/>
      <c r="C966" s="108"/>
      <c r="D966" s="108"/>
      <c r="E966" s="349"/>
    </row>
    <row r="967" spans="1:5" ht="15.75">
      <c r="A967" s="151"/>
      <c r="B967" s="347"/>
      <c r="C967" s="108"/>
      <c r="D967" s="108"/>
      <c r="E967" s="349"/>
    </row>
    <row r="968" spans="1:5" ht="15.75">
      <c r="A968" s="151"/>
      <c r="B968" s="347"/>
      <c r="C968" s="108"/>
      <c r="D968" s="108"/>
      <c r="E968" s="349"/>
    </row>
    <row r="969" spans="1:5" ht="15.75">
      <c r="A969" s="151"/>
      <c r="B969" s="347"/>
      <c r="C969" s="108"/>
      <c r="D969" s="108"/>
      <c r="E969" s="349"/>
    </row>
    <row r="970" spans="1:5" ht="15.75">
      <c r="A970" s="151"/>
      <c r="B970" s="347"/>
      <c r="C970" s="108"/>
      <c r="D970" s="108"/>
      <c r="E970" s="349"/>
    </row>
    <row r="971" spans="1:5" ht="15.75">
      <c r="A971" s="151"/>
      <c r="B971" s="347"/>
      <c r="C971" s="108"/>
      <c r="D971" s="108"/>
      <c r="E971" s="349"/>
    </row>
    <row r="972" spans="1:5" ht="15.75">
      <c r="A972" s="151"/>
      <c r="B972" s="347"/>
      <c r="C972" s="108"/>
      <c r="D972" s="108"/>
      <c r="E972" s="349"/>
    </row>
    <row r="973" spans="1:5" ht="15.75">
      <c r="A973" s="151"/>
      <c r="B973" s="347"/>
      <c r="C973" s="108"/>
      <c r="D973" s="108"/>
      <c r="E973" s="349"/>
    </row>
    <row r="974" spans="1:5" ht="15.75">
      <c r="A974" s="151"/>
      <c r="B974" s="347"/>
      <c r="C974" s="108"/>
      <c r="D974" s="108"/>
      <c r="E974" s="349"/>
    </row>
    <row r="975" spans="1:5" ht="15.75">
      <c r="A975" s="151"/>
      <c r="B975" s="347"/>
      <c r="C975" s="108"/>
      <c r="D975" s="108"/>
      <c r="E975" s="349"/>
    </row>
    <row r="976" spans="1:5" ht="15.75">
      <c r="A976" s="151"/>
      <c r="B976" s="347"/>
      <c r="C976" s="108"/>
      <c r="D976" s="108"/>
      <c r="E976" s="349"/>
    </row>
    <row r="977" spans="1:5" ht="15.75">
      <c r="A977" s="151"/>
      <c r="B977" s="347"/>
      <c r="C977" s="108"/>
      <c r="D977" s="108"/>
      <c r="E977" s="349"/>
    </row>
    <row r="978" spans="1:5" ht="15.75">
      <c r="A978" s="151"/>
      <c r="B978" s="347"/>
      <c r="C978" s="108"/>
      <c r="D978" s="108"/>
      <c r="E978" s="349"/>
    </row>
    <row r="979" spans="1:5" ht="15.75">
      <c r="A979" s="151"/>
      <c r="B979" s="347"/>
      <c r="C979" s="108"/>
      <c r="D979" s="108"/>
      <c r="E979" s="349"/>
    </row>
    <row r="980" spans="1:5" ht="15.75">
      <c r="A980" s="151"/>
      <c r="B980" s="347"/>
      <c r="C980" s="108"/>
      <c r="D980" s="108"/>
      <c r="E980" s="349"/>
    </row>
    <row r="981" spans="1:5" ht="15.75">
      <c r="A981" s="151"/>
      <c r="B981" s="347"/>
      <c r="C981" s="108"/>
      <c r="D981" s="108"/>
      <c r="E981" s="349"/>
    </row>
    <row r="982" spans="1:5" ht="15.75">
      <c r="A982" s="151"/>
      <c r="B982" s="347"/>
      <c r="C982" s="108"/>
      <c r="D982" s="108"/>
      <c r="E982" s="349"/>
    </row>
    <row r="983" spans="1:5" ht="15.75">
      <c r="A983" s="151"/>
      <c r="B983" s="347"/>
      <c r="C983" s="108"/>
      <c r="D983" s="108"/>
      <c r="E983" s="349"/>
    </row>
    <row r="984" spans="1:5" ht="15.75">
      <c r="A984" s="151"/>
      <c r="B984" s="347"/>
      <c r="C984" s="108"/>
      <c r="D984" s="108"/>
      <c r="E984" s="349"/>
    </row>
    <row r="985" spans="1:5" ht="15.75">
      <c r="A985" s="151"/>
      <c r="B985" s="347"/>
      <c r="C985" s="108"/>
      <c r="D985" s="108"/>
      <c r="E985" s="349"/>
    </row>
    <row r="986" spans="1:5" ht="15.75">
      <c r="A986" s="151"/>
      <c r="B986" s="347"/>
      <c r="C986" s="108"/>
      <c r="D986" s="108"/>
      <c r="E986" s="349"/>
    </row>
    <row r="987" spans="1:5" ht="15.75">
      <c r="A987" s="151"/>
      <c r="B987" s="347"/>
      <c r="C987" s="108"/>
      <c r="D987" s="108"/>
      <c r="E987" s="349"/>
    </row>
    <row r="988" spans="1:5" ht="15.75">
      <c r="A988" s="151"/>
      <c r="B988" s="347"/>
      <c r="C988" s="108"/>
      <c r="D988" s="108"/>
      <c r="E988" s="349"/>
    </row>
    <row r="989" spans="1:5" ht="15.75">
      <c r="A989" s="151"/>
      <c r="B989" s="347"/>
      <c r="C989" s="108"/>
      <c r="D989" s="108"/>
      <c r="E989" s="349"/>
    </row>
    <row r="990" spans="1:5" ht="15.75">
      <c r="A990" s="151"/>
      <c r="B990" s="347"/>
      <c r="C990" s="108"/>
      <c r="D990" s="108"/>
      <c r="E990" s="349"/>
    </row>
    <row r="991" spans="1:5" ht="15.75">
      <c r="A991" s="151"/>
      <c r="B991" s="347"/>
      <c r="C991" s="108"/>
      <c r="D991" s="108"/>
      <c r="E991" s="349"/>
    </row>
    <row r="992" spans="1:5" ht="15.75">
      <c r="A992" s="151"/>
      <c r="B992" s="347"/>
      <c r="C992" s="108"/>
      <c r="D992" s="108"/>
      <c r="E992" s="349"/>
    </row>
    <row r="993" spans="1:5" ht="15.75">
      <c r="A993" s="151"/>
      <c r="B993" s="347"/>
      <c r="C993" s="108"/>
      <c r="D993" s="108"/>
      <c r="E993" s="349"/>
    </row>
    <row r="994" spans="1:5" ht="15.75">
      <c r="A994" s="151"/>
      <c r="B994" s="347"/>
      <c r="C994" s="108"/>
      <c r="D994" s="108"/>
      <c r="E994" s="349"/>
    </row>
    <row r="995" spans="1:5" ht="15.75">
      <c r="A995" s="151"/>
      <c r="B995" s="347"/>
      <c r="C995" s="108"/>
      <c r="D995" s="108"/>
      <c r="E995" s="349"/>
    </row>
    <row r="996" spans="1:5" ht="15.75">
      <c r="A996" s="151"/>
      <c r="B996" s="347"/>
      <c r="C996" s="108"/>
      <c r="D996" s="108"/>
      <c r="E996" s="349"/>
    </row>
    <row r="997" spans="1:5" ht="15.75">
      <c r="A997" s="151"/>
      <c r="B997" s="347"/>
      <c r="C997" s="108"/>
      <c r="D997" s="108"/>
      <c r="E997" s="349"/>
    </row>
    <row r="998" spans="1:5" ht="15.75">
      <c r="A998" s="151"/>
      <c r="B998" s="347"/>
      <c r="C998" s="108"/>
      <c r="D998" s="108"/>
      <c r="E998" s="349"/>
    </row>
    <row r="999" spans="1:5" ht="15.75">
      <c r="A999" s="151"/>
      <c r="B999" s="347"/>
      <c r="C999" s="108"/>
      <c r="D999" s="108"/>
      <c r="E999" s="349"/>
    </row>
    <row r="1000" spans="1:5" ht="15.75">
      <c r="A1000" s="151"/>
      <c r="B1000" s="347"/>
      <c r="C1000" s="108"/>
      <c r="D1000" s="108"/>
      <c r="E1000" s="349"/>
    </row>
    <row r="1001" spans="1:5" ht="15.75">
      <c r="A1001" s="151"/>
      <c r="B1001" s="347"/>
      <c r="C1001" s="108"/>
      <c r="D1001" s="108"/>
      <c r="E1001" s="349"/>
    </row>
    <row r="1002" spans="1:5" ht="15.75">
      <c r="A1002" s="151"/>
      <c r="B1002" s="347"/>
      <c r="C1002" s="108"/>
      <c r="D1002" s="108"/>
      <c r="E1002" s="349"/>
    </row>
    <row r="1003" spans="1:5" ht="15.75">
      <c r="A1003" s="151"/>
      <c r="B1003" s="347"/>
      <c r="C1003" s="108"/>
      <c r="D1003" s="108"/>
      <c r="E1003" s="349"/>
    </row>
    <row r="1004" spans="1:5" ht="15.75">
      <c r="A1004" s="151"/>
      <c r="B1004" s="347"/>
      <c r="C1004" s="108"/>
      <c r="D1004" s="108"/>
      <c r="E1004" s="349"/>
    </row>
    <row r="1005" spans="1:5" ht="15.75">
      <c r="A1005" s="151"/>
      <c r="B1005" s="347"/>
      <c r="C1005" s="108"/>
      <c r="D1005" s="108"/>
      <c r="E1005" s="349"/>
    </row>
    <row r="1006" spans="1:5" ht="15.75">
      <c r="A1006" s="151"/>
      <c r="B1006" s="347"/>
      <c r="C1006" s="108"/>
      <c r="D1006" s="108"/>
      <c r="E1006" s="349"/>
    </row>
    <row r="1007" spans="1:5" ht="15.75">
      <c r="A1007" s="151"/>
      <c r="B1007" s="347"/>
      <c r="C1007" s="108"/>
      <c r="D1007" s="108"/>
      <c r="E1007" s="349"/>
    </row>
    <row r="1008" spans="1:5" ht="15.75">
      <c r="A1008" s="151"/>
      <c r="B1008" s="347"/>
      <c r="C1008" s="108"/>
      <c r="D1008" s="108"/>
      <c r="E1008" s="349"/>
    </row>
    <row r="1009" spans="1:5" ht="15.75">
      <c r="A1009" s="151"/>
      <c r="B1009" s="347"/>
      <c r="C1009" s="108"/>
      <c r="D1009" s="108"/>
      <c r="E1009" s="349"/>
    </row>
    <row r="1010" spans="1:5" ht="15.75">
      <c r="A1010" s="151"/>
      <c r="B1010" s="347"/>
      <c r="C1010" s="108"/>
      <c r="D1010" s="108"/>
      <c r="E1010" s="349"/>
    </row>
    <row r="1011" spans="1:5" ht="15.75">
      <c r="A1011" s="151"/>
      <c r="B1011" s="347"/>
      <c r="C1011" s="108"/>
      <c r="D1011" s="108"/>
      <c r="E1011" s="349"/>
    </row>
    <row r="1012" spans="1:5" ht="15.75">
      <c r="A1012" s="151"/>
      <c r="B1012" s="347"/>
      <c r="C1012" s="108"/>
      <c r="D1012" s="108"/>
      <c r="E1012" s="349"/>
    </row>
    <row r="1013" spans="1:5" ht="15.75">
      <c r="A1013" s="151"/>
      <c r="B1013" s="347"/>
      <c r="C1013" s="108"/>
      <c r="D1013" s="108"/>
      <c r="E1013" s="349"/>
    </row>
    <row r="1014" spans="1:5" ht="15.75">
      <c r="A1014" s="151"/>
      <c r="B1014" s="347"/>
      <c r="C1014" s="108"/>
      <c r="D1014" s="108"/>
      <c r="E1014" s="349"/>
    </row>
    <row r="1015" spans="1:5" ht="15.75">
      <c r="A1015" s="151"/>
      <c r="B1015" s="347"/>
      <c r="C1015" s="108"/>
      <c r="D1015" s="108"/>
      <c r="E1015" s="349"/>
    </row>
    <row r="1016" spans="1:5" ht="15.75">
      <c r="A1016" s="151"/>
      <c r="B1016" s="347"/>
      <c r="C1016" s="108"/>
      <c r="D1016" s="108"/>
      <c r="E1016" s="349"/>
    </row>
    <row r="1017" spans="1:5" ht="15.75">
      <c r="A1017" s="151"/>
      <c r="B1017" s="347"/>
      <c r="C1017" s="108"/>
      <c r="D1017" s="108"/>
      <c r="E1017" s="349"/>
    </row>
    <row r="1018" spans="1:5" ht="15.75">
      <c r="A1018" s="151"/>
      <c r="B1018" s="347"/>
      <c r="C1018" s="108"/>
      <c r="D1018" s="108"/>
      <c r="E1018" s="349"/>
    </row>
    <row r="1019" spans="1:5" ht="15.75">
      <c r="A1019" s="151"/>
      <c r="B1019" s="347"/>
      <c r="C1019" s="108"/>
      <c r="D1019" s="108"/>
      <c r="E1019" s="349"/>
    </row>
    <row r="1020" spans="1:5" ht="15.75">
      <c r="A1020" s="151"/>
      <c r="B1020" s="347"/>
      <c r="C1020" s="108"/>
      <c r="D1020" s="108"/>
      <c r="E1020" s="349"/>
    </row>
    <row r="1021" spans="1:5" ht="15.75">
      <c r="A1021" s="151"/>
      <c r="B1021" s="347"/>
      <c r="C1021" s="108"/>
      <c r="D1021" s="108"/>
      <c r="E1021" s="349"/>
    </row>
    <row r="1022" spans="1:5" ht="15.75">
      <c r="A1022" s="151"/>
      <c r="B1022" s="347"/>
      <c r="C1022" s="108"/>
      <c r="D1022" s="108"/>
      <c r="E1022" s="349"/>
    </row>
    <row r="1023" spans="1:5" ht="15.75">
      <c r="A1023" s="151"/>
      <c r="B1023" s="347"/>
      <c r="C1023" s="108"/>
      <c r="D1023" s="108"/>
      <c r="E1023" s="349"/>
    </row>
    <row r="1024" spans="1:5" ht="15.75">
      <c r="A1024" s="151"/>
      <c r="B1024" s="347"/>
      <c r="C1024" s="108"/>
      <c r="D1024" s="108"/>
      <c r="E1024" s="349"/>
    </row>
    <row r="1025" spans="1:5" ht="15.75">
      <c r="A1025" s="151"/>
      <c r="B1025" s="347"/>
      <c r="C1025" s="108"/>
      <c r="D1025" s="108"/>
      <c r="E1025" s="349"/>
    </row>
    <row r="1026" spans="1:5" ht="15.75">
      <c r="A1026" s="151"/>
      <c r="B1026" s="347"/>
      <c r="C1026" s="108"/>
      <c r="D1026" s="108"/>
      <c r="E1026" s="349"/>
    </row>
    <row r="1027" spans="1:5" ht="15.75">
      <c r="A1027" s="151"/>
      <c r="B1027" s="347"/>
      <c r="C1027" s="108"/>
      <c r="D1027" s="108"/>
      <c r="E1027" s="349"/>
    </row>
    <row r="1028" spans="1:5" ht="15.75">
      <c r="A1028" s="151"/>
      <c r="B1028" s="347"/>
      <c r="C1028" s="108"/>
      <c r="D1028" s="108"/>
      <c r="E1028" s="349"/>
    </row>
    <row r="1029" spans="1:5" ht="15.75">
      <c r="A1029" s="151"/>
      <c r="B1029" s="347"/>
      <c r="C1029" s="108"/>
      <c r="D1029" s="108"/>
      <c r="E1029" s="349"/>
    </row>
    <row r="1030" spans="1:5" ht="15.75">
      <c r="A1030" s="151"/>
      <c r="B1030" s="347"/>
      <c r="C1030" s="108"/>
      <c r="D1030" s="108"/>
      <c r="E1030" s="349"/>
    </row>
    <row r="1031" spans="1:5" ht="15.75">
      <c r="A1031" s="151"/>
      <c r="B1031" s="347"/>
      <c r="C1031" s="108"/>
      <c r="D1031" s="108"/>
      <c r="E1031" s="349"/>
    </row>
    <row r="1032" spans="1:5" ht="15.75">
      <c r="A1032" s="151"/>
      <c r="B1032" s="347"/>
      <c r="C1032" s="108"/>
      <c r="D1032" s="108"/>
      <c r="E1032" s="349"/>
    </row>
    <row r="1033" spans="1:5" ht="15.75">
      <c r="A1033" s="151"/>
      <c r="B1033" s="347"/>
      <c r="C1033" s="108"/>
      <c r="D1033" s="108"/>
      <c r="E1033" s="349"/>
    </row>
    <row r="1034" spans="1:5" ht="15.75">
      <c r="A1034" s="151"/>
      <c r="B1034" s="347"/>
      <c r="C1034" s="108"/>
      <c r="D1034" s="108"/>
      <c r="E1034" s="349"/>
    </row>
    <row r="1035" spans="1:5" ht="15.75">
      <c r="A1035" s="151"/>
      <c r="B1035" s="347"/>
      <c r="C1035" s="108"/>
      <c r="D1035" s="108"/>
      <c r="E1035" s="349"/>
    </row>
    <row r="1036" spans="1:5" ht="15.75">
      <c r="A1036" s="151"/>
      <c r="B1036" s="347"/>
      <c r="C1036" s="108"/>
      <c r="D1036" s="108"/>
      <c r="E1036" s="349"/>
    </row>
    <row r="1037" spans="1:5" ht="15.75">
      <c r="A1037" s="151"/>
      <c r="B1037" s="347"/>
      <c r="C1037" s="108"/>
      <c r="D1037" s="108"/>
      <c r="E1037" s="349"/>
    </row>
    <row r="1038" spans="1:5" ht="15.75">
      <c r="A1038" s="151"/>
      <c r="B1038" s="347"/>
      <c r="C1038" s="108"/>
      <c r="D1038" s="108"/>
      <c r="E1038" s="349"/>
    </row>
    <row r="1039" spans="1:5" ht="15.75">
      <c r="A1039" s="151"/>
      <c r="B1039" s="347"/>
      <c r="C1039" s="108"/>
      <c r="D1039" s="108"/>
      <c r="E1039" s="349"/>
    </row>
    <row r="1040" spans="1:5" ht="15.75">
      <c r="A1040" s="151"/>
      <c r="B1040" s="347"/>
      <c r="C1040" s="108"/>
      <c r="D1040" s="108"/>
      <c r="E1040" s="349"/>
    </row>
    <row r="1041" spans="1:5" ht="15.75">
      <c r="A1041" s="151"/>
      <c r="B1041" s="347"/>
      <c r="C1041" s="108"/>
      <c r="D1041" s="108"/>
      <c r="E1041" s="349"/>
    </row>
    <row r="1042" spans="1:5" ht="15.75">
      <c r="A1042" s="151"/>
      <c r="B1042" s="347"/>
      <c r="C1042" s="108"/>
      <c r="D1042" s="108"/>
      <c r="E1042" s="349"/>
    </row>
    <row r="1043" spans="1:5" ht="15.75">
      <c r="A1043" s="151"/>
      <c r="B1043" s="347"/>
      <c r="C1043" s="108"/>
      <c r="D1043" s="108"/>
      <c r="E1043" s="349"/>
    </row>
    <row r="1044" spans="1:5" ht="15.75">
      <c r="A1044" s="151"/>
      <c r="B1044" s="347"/>
      <c r="C1044" s="108"/>
      <c r="D1044" s="108"/>
      <c r="E1044" s="349"/>
    </row>
    <row r="1045" spans="1:5" ht="15.75">
      <c r="A1045" s="151"/>
      <c r="B1045" s="347"/>
      <c r="C1045" s="108"/>
      <c r="D1045" s="108"/>
      <c r="E1045" s="349"/>
    </row>
    <row r="1046" spans="1:5" ht="15.75">
      <c r="A1046" s="151"/>
      <c r="B1046" s="347"/>
      <c r="C1046" s="108"/>
      <c r="D1046" s="108"/>
      <c r="E1046" s="349"/>
    </row>
    <row r="1047" spans="1:5" ht="15.75">
      <c r="A1047" s="151"/>
      <c r="B1047" s="347"/>
      <c r="C1047" s="108"/>
      <c r="D1047" s="108"/>
      <c r="E1047" s="349"/>
    </row>
    <row r="1048" spans="1:5" ht="15.75">
      <c r="A1048" s="151"/>
      <c r="B1048" s="347"/>
      <c r="C1048" s="108"/>
      <c r="D1048" s="108"/>
      <c r="E1048" s="349"/>
    </row>
    <row r="1049" spans="1:5" ht="15.75">
      <c r="A1049" s="151"/>
      <c r="B1049" s="347"/>
      <c r="C1049" s="108"/>
      <c r="D1049" s="108"/>
      <c r="E1049" s="349"/>
    </row>
    <row r="1050" spans="1:5" ht="15.75">
      <c r="A1050" s="151"/>
      <c r="B1050" s="347"/>
      <c r="C1050" s="108"/>
      <c r="D1050" s="108"/>
      <c r="E1050" s="349"/>
    </row>
    <row r="1051" spans="1:5" ht="15.75">
      <c r="A1051" s="151"/>
      <c r="B1051" s="347"/>
      <c r="C1051" s="108"/>
      <c r="D1051" s="108"/>
      <c r="E1051" s="349"/>
    </row>
    <row r="1052" spans="1:5" ht="15.75">
      <c r="A1052" s="151"/>
      <c r="B1052" s="347"/>
      <c r="C1052" s="108"/>
      <c r="D1052" s="108"/>
      <c r="E1052" s="349"/>
    </row>
    <row r="1053" spans="1:5" ht="15.75">
      <c r="A1053" s="151"/>
      <c r="B1053" s="347"/>
      <c r="C1053" s="108"/>
      <c r="D1053" s="108"/>
      <c r="E1053" s="349"/>
    </row>
    <row r="1054" spans="1:5" ht="15.75">
      <c r="A1054" s="151"/>
      <c r="B1054" s="347"/>
      <c r="C1054" s="108"/>
      <c r="D1054" s="108"/>
      <c r="E1054" s="349"/>
    </row>
    <row r="1055" spans="1:5" ht="15.75">
      <c r="A1055" s="151"/>
      <c r="B1055" s="347"/>
      <c r="C1055" s="108"/>
      <c r="D1055" s="108"/>
      <c r="E1055" s="349"/>
    </row>
    <row r="1056" spans="1:5" ht="15.75">
      <c r="A1056" s="151"/>
      <c r="B1056" s="347"/>
      <c r="C1056" s="108"/>
      <c r="D1056" s="108"/>
      <c r="E1056" s="349"/>
    </row>
    <row r="1057" spans="1:5" ht="15.75">
      <c r="A1057" s="151"/>
      <c r="B1057" s="347"/>
      <c r="C1057" s="108"/>
      <c r="D1057" s="108"/>
      <c r="E1057" s="349"/>
    </row>
    <row r="1058" spans="1:5" ht="15.75">
      <c r="A1058" s="151"/>
      <c r="B1058" s="347"/>
      <c r="C1058" s="108"/>
      <c r="D1058" s="108"/>
      <c r="E1058" s="349"/>
    </row>
    <row r="1059" spans="1:5" ht="15.75">
      <c r="A1059" s="151"/>
      <c r="B1059" s="347"/>
      <c r="C1059" s="108"/>
      <c r="D1059" s="108"/>
      <c r="E1059" s="349"/>
    </row>
    <row r="1060" spans="1:5" ht="15.75">
      <c r="A1060" s="151"/>
      <c r="B1060" s="347"/>
      <c r="C1060" s="108"/>
      <c r="D1060" s="108"/>
      <c r="E1060" s="349"/>
    </row>
    <row r="1061" spans="1:5" ht="15.75">
      <c r="A1061" s="151"/>
      <c r="B1061" s="347"/>
      <c r="C1061" s="108"/>
      <c r="D1061" s="108"/>
      <c r="E1061" s="349"/>
    </row>
    <row r="1062" spans="1:5" ht="15.75">
      <c r="A1062" s="151"/>
      <c r="B1062" s="347"/>
      <c r="C1062" s="108"/>
      <c r="D1062" s="108"/>
      <c r="E1062" s="349"/>
    </row>
    <row r="1063" spans="1:5" ht="15.75">
      <c r="A1063" s="151"/>
      <c r="B1063" s="347"/>
      <c r="C1063" s="108"/>
      <c r="D1063" s="108"/>
      <c r="E1063" s="349"/>
    </row>
    <row r="1064" spans="1:5" ht="15.75">
      <c r="A1064" s="151"/>
      <c r="B1064" s="347"/>
      <c r="C1064" s="108"/>
      <c r="D1064" s="108"/>
      <c r="E1064" s="349"/>
    </row>
    <row r="1065" spans="1:5" ht="15.75">
      <c r="A1065" s="151"/>
      <c r="B1065" s="347"/>
      <c r="C1065" s="108"/>
      <c r="D1065" s="108"/>
      <c r="E1065" s="349"/>
    </row>
    <row r="1066" spans="1:5" ht="15.75">
      <c r="A1066" s="151"/>
      <c r="B1066" s="347"/>
      <c r="C1066" s="108"/>
      <c r="D1066" s="108"/>
      <c r="E1066" s="349"/>
    </row>
    <row r="1067" spans="1:5" ht="15.75">
      <c r="A1067" s="151"/>
      <c r="B1067" s="347"/>
      <c r="C1067" s="108"/>
      <c r="D1067" s="108"/>
      <c r="E1067" s="349"/>
    </row>
    <row r="1068" spans="1:5" ht="15.75">
      <c r="A1068" s="151"/>
      <c r="B1068" s="347"/>
      <c r="C1068" s="108"/>
      <c r="D1068" s="108"/>
      <c r="E1068" s="349"/>
    </row>
    <row r="1069" spans="1:5" ht="15.75">
      <c r="A1069" s="151"/>
      <c r="B1069" s="347"/>
      <c r="C1069" s="108"/>
      <c r="D1069" s="108"/>
      <c r="E1069" s="349"/>
    </row>
    <row r="1070" spans="1:5" ht="15.75">
      <c r="A1070" s="151"/>
      <c r="B1070" s="347"/>
      <c r="C1070" s="108"/>
      <c r="D1070" s="108"/>
      <c r="E1070" s="349"/>
    </row>
    <row r="1071" spans="1:5" ht="15.75">
      <c r="A1071" s="151"/>
      <c r="B1071" s="347"/>
      <c r="C1071" s="108"/>
      <c r="D1071" s="108"/>
      <c r="E1071" s="349"/>
    </row>
    <row r="1072" spans="1:5" ht="15.75">
      <c r="A1072" s="151"/>
      <c r="B1072" s="347"/>
      <c r="C1072" s="108"/>
      <c r="D1072" s="108"/>
      <c r="E1072" s="349"/>
    </row>
    <row r="1073" spans="1:5" ht="15.75">
      <c r="A1073" s="151"/>
      <c r="B1073" s="347"/>
      <c r="C1073" s="108"/>
      <c r="D1073" s="108"/>
      <c r="E1073" s="349"/>
    </row>
    <row r="1074" spans="1:5" ht="15.75">
      <c r="A1074" s="151"/>
      <c r="B1074" s="347"/>
      <c r="C1074" s="108"/>
      <c r="D1074" s="108"/>
      <c r="E1074" s="349"/>
    </row>
    <row r="1075" spans="1:5" ht="15.75">
      <c r="A1075" s="151"/>
      <c r="B1075" s="347"/>
      <c r="C1075" s="108"/>
      <c r="D1075" s="108"/>
      <c r="E1075" s="349"/>
    </row>
    <row r="1076" spans="1:5" ht="15.75">
      <c r="A1076" s="151"/>
      <c r="B1076" s="347"/>
      <c r="C1076" s="108"/>
      <c r="D1076" s="108"/>
      <c r="E1076" s="349"/>
    </row>
    <row r="1077" spans="1:5" ht="15.75">
      <c r="A1077" s="151"/>
      <c r="B1077" s="347"/>
      <c r="C1077" s="108"/>
      <c r="D1077" s="108"/>
      <c r="E1077" s="349"/>
    </row>
    <row r="1078" spans="1:5" ht="15.75">
      <c r="A1078" s="151"/>
      <c r="B1078" s="347"/>
      <c r="C1078" s="108"/>
      <c r="D1078" s="108"/>
      <c r="E1078" s="349"/>
    </row>
    <row r="1079" spans="1:5" ht="15.75">
      <c r="A1079" s="151"/>
      <c r="B1079" s="347"/>
      <c r="C1079" s="108"/>
      <c r="D1079" s="108"/>
      <c r="E1079" s="349"/>
    </row>
    <row r="1080" spans="1:5" ht="15.75">
      <c r="A1080" s="151"/>
      <c r="B1080" s="347"/>
      <c r="C1080" s="108"/>
      <c r="D1080" s="108"/>
      <c r="E1080" s="349"/>
    </row>
    <row r="1081" spans="1:5" ht="15.75">
      <c r="A1081" s="151"/>
      <c r="B1081" s="347"/>
      <c r="C1081" s="108"/>
      <c r="D1081" s="108"/>
      <c r="E1081" s="349"/>
    </row>
    <row r="1082" spans="1:5" ht="15.75">
      <c r="A1082" s="151"/>
      <c r="B1082" s="347"/>
      <c r="C1082" s="108"/>
      <c r="D1082" s="108"/>
      <c r="E1082" s="349"/>
    </row>
    <row r="1083" spans="1:5" ht="15.75">
      <c r="A1083" s="151"/>
      <c r="B1083" s="347"/>
      <c r="C1083" s="108"/>
      <c r="D1083" s="108"/>
      <c r="E1083" s="349"/>
    </row>
    <row r="1084" spans="1:5" ht="15.75">
      <c r="A1084" s="151"/>
      <c r="B1084" s="347"/>
      <c r="C1084" s="108"/>
      <c r="D1084" s="108"/>
      <c r="E1084" s="349"/>
    </row>
    <row r="1085" spans="1:5" ht="15.75">
      <c r="A1085" s="151"/>
      <c r="B1085" s="347"/>
      <c r="C1085" s="108"/>
      <c r="D1085" s="108"/>
      <c r="E1085" s="349"/>
    </row>
    <row r="1086" spans="1:5" ht="15.75">
      <c r="A1086" s="151"/>
      <c r="B1086" s="347"/>
      <c r="C1086" s="108"/>
      <c r="D1086" s="108"/>
      <c r="E1086" s="349"/>
    </row>
    <row r="1087" spans="1:5" ht="15.75">
      <c r="A1087" s="151"/>
      <c r="B1087" s="347"/>
      <c r="C1087" s="108"/>
      <c r="D1087" s="108"/>
      <c r="E1087" s="349"/>
    </row>
    <row r="1088" spans="1:5" ht="15.75">
      <c r="A1088" s="151"/>
      <c r="B1088" s="347"/>
      <c r="C1088" s="108"/>
      <c r="D1088" s="108"/>
      <c r="E1088" s="349"/>
    </row>
    <row r="1089" spans="1:5" ht="15.75">
      <c r="A1089" s="151"/>
      <c r="B1089" s="347"/>
      <c r="C1089" s="108"/>
      <c r="D1089" s="108"/>
      <c r="E1089" s="349"/>
    </row>
    <row r="1090" spans="1:5" ht="15.75">
      <c r="A1090" s="151"/>
      <c r="B1090" s="347"/>
      <c r="C1090" s="108"/>
      <c r="D1090" s="108"/>
      <c r="E1090" s="349"/>
    </row>
    <row r="1091" spans="1:5" ht="15.75">
      <c r="A1091" s="151"/>
      <c r="B1091" s="347"/>
      <c r="C1091" s="108"/>
      <c r="D1091" s="108"/>
      <c r="E1091" s="349"/>
    </row>
    <row r="1092" spans="1:5" ht="15.75">
      <c r="A1092" s="151"/>
      <c r="B1092" s="347"/>
      <c r="C1092" s="108"/>
      <c r="D1092" s="108"/>
      <c r="E1092" s="349"/>
    </row>
    <row r="1093" spans="1:5" ht="15.75">
      <c r="A1093" s="151"/>
      <c r="B1093" s="347"/>
      <c r="C1093" s="108"/>
      <c r="D1093" s="108"/>
      <c r="E1093" s="349"/>
    </row>
    <row r="1094" spans="1:5" ht="15.75">
      <c r="A1094" s="151"/>
      <c r="B1094" s="347"/>
      <c r="C1094" s="108"/>
      <c r="D1094" s="108"/>
      <c r="E1094" s="349"/>
    </row>
    <row r="1095" spans="1:5" ht="15.75">
      <c r="A1095" s="151"/>
      <c r="B1095" s="347"/>
      <c r="C1095" s="108"/>
      <c r="D1095" s="108"/>
      <c r="E1095" s="349"/>
    </row>
    <row r="1096" spans="1:5" ht="15.75">
      <c r="A1096" s="151"/>
      <c r="B1096" s="347"/>
      <c r="C1096" s="108"/>
      <c r="D1096" s="108"/>
      <c r="E1096" s="349"/>
    </row>
    <row r="1097" spans="1:5" ht="15.75">
      <c r="A1097" s="151"/>
      <c r="B1097" s="347"/>
      <c r="C1097" s="108"/>
      <c r="D1097" s="108"/>
      <c r="E1097" s="349"/>
    </row>
    <row r="1098" spans="1:5" ht="15.75">
      <c r="A1098" s="151"/>
      <c r="B1098" s="347"/>
      <c r="C1098" s="108"/>
      <c r="D1098" s="108"/>
      <c r="E1098" s="349"/>
    </row>
    <row r="1099" spans="1:5" ht="15.75">
      <c r="A1099" s="151"/>
      <c r="B1099" s="347"/>
      <c r="C1099" s="108"/>
      <c r="D1099" s="108"/>
      <c r="E1099" s="349"/>
    </row>
    <row r="1100" spans="1:5" ht="15.75">
      <c r="A1100" s="151"/>
      <c r="B1100" s="347"/>
      <c r="C1100" s="108"/>
      <c r="D1100" s="108"/>
      <c r="E1100" s="349"/>
    </row>
    <row r="1101" spans="1:5" ht="15.75">
      <c r="A1101" s="151"/>
      <c r="B1101" s="347"/>
      <c r="C1101" s="108"/>
      <c r="D1101" s="108"/>
      <c r="E1101" s="349"/>
    </row>
    <row r="1102" spans="1:5" ht="15.75">
      <c r="A1102" s="151"/>
      <c r="B1102" s="347"/>
      <c r="C1102" s="108"/>
      <c r="D1102" s="108"/>
      <c r="E1102" s="349"/>
    </row>
    <row r="1103" spans="1:5" ht="15.75">
      <c r="A1103" s="151"/>
      <c r="B1103" s="347"/>
      <c r="C1103" s="108"/>
      <c r="D1103" s="108"/>
      <c r="E1103" s="349"/>
    </row>
    <row r="1104" spans="1:5" ht="15.75">
      <c r="A1104" s="151"/>
      <c r="B1104" s="347"/>
      <c r="C1104" s="108"/>
      <c r="D1104" s="108"/>
      <c r="E1104" s="349"/>
    </row>
    <row r="1105" spans="1:5" ht="15.75">
      <c r="A1105" s="151"/>
      <c r="B1105" s="347"/>
      <c r="C1105" s="108"/>
      <c r="D1105" s="108"/>
      <c r="E1105" s="349"/>
    </row>
    <row r="1106" spans="1:5" ht="15.75">
      <c r="A1106" s="151"/>
      <c r="B1106" s="347"/>
      <c r="C1106" s="108"/>
      <c r="D1106" s="108"/>
      <c r="E1106" s="349"/>
    </row>
    <row r="1107" spans="1:5" ht="15.75">
      <c r="A1107" s="151"/>
      <c r="B1107" s="347"/>
      <c r="C1107" s="108"/>
      <c r="D1107" s="108"/>
      <c r="E1107" s="349"/>
    </row>
    <row r="1108" spans="1:5" ht="15.75">
      <c r="A1108" s="151"/>
      <c r="B1108" s="347"/>
      <c r="C1108" s="108"/>
      <c r="D1108" s="108"/>
      <c r="E1108" s="349"/>
    </row>
    <row r="1109" spans="1:5" ht="15.75">
      <c r="A1109" s="151"/>
      <c r="B1109" s="347"/>
      <c r="C1109" s="108"/>
      <c r="D1109" s="108"/>
      <c r="E1109" s="349"/>
    </row>
    <row r="1110" spans="1:5" ht="15.75">
      <c r="A1110" s="151"/>
      <c r="B1110" s="347"/>
      <c r="C1110" s="108"/>
      <c r="D1110" s="108"/>
      <c r="E1110" s="349"/>
    </row>
    <row r="1111" spans="1:5" ht="15.75">
      <c r="A1111" s="151"/>
      <c r="B1111" s="347"/>
      <c r="C1111" s="108"/>
      <c r="D1111" s="108"/>
      <c r="E1111" s="349"/>
    </row>
    <row r="1112" spans="1:5" ht="15.75">
      <c r="A1112" s="151"/>
      <c r="B1112" s="347"/>
      <c r="C1112" s="108"/>
      <c r="D1112" s="108"/>
      <c r="E1112" s="349"/>
    </row>
    <row r="1113" spans="1:5" ht="15.75">
      <c r="A1113" s="151"/>
      <c r="B1113" s="347"/>
      <c r="C1113" s="108"/>
      <c r="D1113" s="108"/>
      <c r="E1113" s="349"/>
    </row>
    <row r="1114" spans="1:5" ht="15.75">
      <c r="A1114" s="151"/>
      <c r="B1114" s="347"/>
      <c r="C1114" s="108"/>
      <c r="D1114" s="108"/>
      <c r="E1114" s="349"/>
    </row>
    <row r="1115" spans="1:5" ht="15.75">
      <c r="A1115" s="151"/>
      <c r="B1115" s="347"/>
      <c r="C1115" s="108"/>
      <c r="D1115" s="108"/>
      <c r="E1115" s="349"/>
    </row>
    <row r="1116" spans="1:5" ht="15.75">
      <c r="A1116" s="151"/>
      <c r="B1116" s="347"/>
      <c r="C1116" s="108"/>
      <c r="D1116" s="108"/>
      <c r="E1116" s="349"/>
    </row>
    <row r="1117" spans="1:5" ht="15.75">
      <c r="A1117" s="151"/>
      <c r="B1117" s="347"/>
      <c r="C1117" s="108"/>
      <c r="D1117" s="108"/>
      <c r="E1117" s="349"/>
    </row>
    <row r="1118" spans="1:5" ht="15.75">
      <c r="A1118" s="151"/>
      <c r="B1118" s="347"/>
      <c r="C1118" s="108"/>
      <c r="D1118" s="108"/>
      <c r="E1118" s="349"/>
    </row>
    <row r="1119" spans="1:5" ht="15.75">
      <c r="A1119" s="151"/>
      <c r="B1119" s="347"/>
      <c r="C1119" s="108"/>
      <c r="D1119" s="108"/>
      <c r="E1119" s="349"/>
    </row>
    <row r="1120" spans="1:5" ht="15.75">
      <c r="A1120" s="151"/>
      <c r="B1120" s="347"/>
      <c r="C1120" s="108"/>
      <c r="D1120" s="108"/>
      <c r="E1120" s="349"/>
    </row>
    <row r="1121" spans="1:5" ht="15.75">
      <c r="A1121" s="151"/>
      <c r="B1121" s="347"/>
      <c r="C1121" s="108"/>
      <c r="D1121" s="108"/>
      <c r="E1121" s="349"/>
    </row>
    <row r="1122" spans="1:5" ht="15.75">
      <c r="A1122" s="151"/>
      <c r="B1122" s="347"/>
      <c r="C1122" s="108"/>
      <c r="D1122" s="108"/>
      <c r="E1122" s="349"/>
    </row>
    <row r="1123" spans="1:5" ht="15.75">
      <c r="A1123" s="151"/>
      <c r="B1123" s="347"/>
      <c r="C1123" s="108"/>
      <c r="D1123" s="108"/>
      <c r="E1123" s="349"/>
    </row>
    <row r="1124" spans="1:5" ht="15.75">
      <c r="A1124" s="151"/>
      <c r="B1124" s="347"/>
      <c r="C1124" s="108"/>
      <c r="D1124" s="108"/>
      <c r="E1124" s="349"/>
    </row>
    <row r="1125" spans="1:5" ht="15.75">
      <c r="A1125" s="151"/>
      <c r="B1125" s="347"/>
      <c r="C1125" s="108"/>
      <c r="D1125" s="108"/>
      <c r="E1125" s="349"/>
    </row>
    <row r="1126" spans="1:5" ht="15.75">
      <c r="A1126" s="151"/>
      <c r="B1126" s="347"/>
      <c r="C1126" s="108"/>
      <c r="D1126" s="108"/>
      <c r="E1126" s="349"/>
    </row>
    <row r="1127" spans="1:5" ht="15.75">
      <c r="A1127" s="151"/>
      <c r="B1127" s="347"/>
      <c r="C1127" s="108"/>
      <c r="D1127" s="108"/>
      <c r="E1127" s="349"/>
    </row>
    <row r="1128" spans="1:5" ht="15.75">
      <c r="A1128" s="151"/>
      <c r="B1128" s="347"/>
      <c r="C1128" s="108"/>
      <c r="D1128" s="108"/>
      <c r="E1128" s="349"/>
    </row>
    <row r="1129" spans="1:5" ht="15.75">
      <c r="A1129" s="151"/>
      <c r="B1129" s="347"/>
      <c r="C1129" s="108"/>
      <c r="D1129" s="108"/>
      <c r="E1129" s="349"/>
    </row>
    <row r="1130" spans="1:5" ht="15.75">
      <c r="A1130" s="151"/>
      <c r="B1130" s="347"/>
      <c r="C1130" s="108"/>
      <c r="D1130" s="108"/>
      <c r="E1130" s="349"/>
    </row>
    <row r="1131" spans="1:5" ht="15.75">
      <c r="A1131" s="151"/>
      <c r="B1131" s="347"/>
      <c r="C1131" s="108"/>
      <c r="D1131" s="108"/>
      <c r="E1131" s="349"/>
    </row>
    <row r="1132" spans="1:5" ht="15.75">
      <c r="A1132" s="151"/>
      <c r="B1132" s="347"/>
      <c r="C1132" s="108"/>
      <c r="D1132" s="108"/>
      <c r="E1132" s="349"/>
    </row>
    <row r="1133" spans="1:5" ht="15.75">
      <c r="A1133" s="151"/>
      <c r="B1133" s="347"/>
      <c r="C1133" s="108"/>
      <c r="D1133" s="108"/>
      <c r="E1133" s="349"/>
    </row>
    <row r="1134" spans="1:5" ht="15.75">
      <c r="A1134" s="151"/>
      <c r="B1134" s="347"/>
      <c r="C1134" s="108"/>
      <c r="D1134" s="108"/>
      <c r="E1134" s="349"/>
    </row>
    <row r="1135" spans="1:5" ht="15.75">
      <c r="A1135" s="151"/>
      <c r="B1135" s="347"/>
      <c r="C1135" s="108"/>
      <c r="D1135" s="108"/>
      <c r="E1135" s="349"/>
    </row>
    <row r="1136" spans="1:5" ht="15.75">
      <c r="A1136" s="151"/>
      <c r="B1136" s="347"/>
      <c r="C1136" s="108"/>
      <c r="D1136" s="108"/>
      <c r="E1136" s="349"/>
    </row>
    <row r="1137" spans="1:5" ht="15.75">
      <c r="A1137" s="151"/>
      <c r="B1137" s="347"/>
      <c r="C1137" s="108"/>
      <c r="D1137" s="108"/>
      <c r="E1137" s="349"/>
    </row>
    <row r="1138" spans="1:5" ht="15.75">
      <c r="A1138" s="151"/>
      <c r="B1138" s="347"/>
      <c r="C1138" s="108"/>
      <c r="D1138" s="108"/>
      <c r="E1138" s="349"/>
    </row>
    <row r="1139" spans="1:5" ht="15.75">
      <c r="A1139" s="151"/>
      <c r="B1139" s="347"/>
      <c r="C1139" s="108"/>
      <c r="D1139" s="108"/>
      <c r="E1139" s="349"/>
    </row>
    <row r="1140" spans="1:5" ht="15.75">
      <c r="A1140" s="151"/>
      <c r="B1140" s="347"/>
      <c r="C1140" s="108"/>
      <c r="D1140" s="108"/>
      <c r="E1140" s="349"/>
    </row>
    <row r="1141" spans="1:5" ht="15.75">
      <c r="A1141" s="151"/>
      <c r="B1141" s="347"/>
      <c r="C1141" s="108"/>
      <c r="D1141" s="108"/>
      <c r="E1141" s="349"/>
    </row>
    <row r="1142" spans="1:5" ht="15.75">
      <c r="A1142" s="151"/>
      <c r="B1142" s="347"/>
      <c r="C1142" s="108"/>
      <c r="D1142" s="108"/>
      <c r="E1142" s="349"/>
    </row>
    <row r="1143" spans="1:5" ht="15.75">
      <c r="A1143" s="151"/>
      <c r="B1143" s="347"/>
      <c r="C1143" s="108"/>
      <c r="D1143" s="108"/>
      <c r="E1143" s="349"/>
    </row>
    <row r="1144" spans="1:5" ht="15.75">
      <c r="A1144" s="151"/>
      <c r="B1144" s="347"/>
      <c r="C1144" s="108"/>
      <c r="D1144" s="108"/>
      <c r="E1144" s="349"/>
    </row>
    <row r="1145" spans="1:5" ht="15.75">
      <c r="A1145" s="151"/>
      <c r="B1145" s="347"/>
      <c r="C1145" s="108"/>
      <c r="D1145" s="108"/>
      <c r="E1145" s="349"/>
    </row>
    <row r="1146" spans="1:5" ht="15.75">
      <c r="A1146" s="151"/>
      <c r="B1146" s="347"/>
      <c r="C1146" s="108"/>
      <c r="D1146" s="108"/>
      <c r="E1146" s="349"/>
    </row>
    <row r="1147" spans="1:5" ht="15.75">
      <c r="A1147" s="151"/>
      <c r="B1147" s="347"/>
      <c r="C1147" s="108"/>
      <c r="D1147" s="108"/>
      <c r="E1147" s="349"/>
    </row>
    <row r="1148" spans="1:5" ht="15.75">
      <c r="A1148" s="151"/>
      <c r="B1148" s="347"/>
      <c r="C1148" s="108"/>
      <c r="D1148" s="108"/>
      <c r="E1148" s="349"/>
    </row>
    <row r="1149" spans="1:5" ht="15.75">
      <c r="A1149" s="151"/>
      <c r="B1149" s="347"/>
      <c r="C1149" s="108"/>
      <c r="D1149" s="108"/>
      <c r="E1149" s="349"/>
    </row>
    <row r="1150" spans="1:5" ht="15.75">
      <c r="A1150" s="151"/>
      <c r="B1150" s="347"/>
      <c r="C1150" s="108"/>
      <c r="D1150" s="108"/>
      <c r="E1150" s="349"/>
    </row>
    <row r="1151" spans="1:5" ht="15.75">
      <c r="A1151" s="151"/>
      <c r="B1151" s="347"/>
      <c r="C1151" s="108"/>
      <c r="D1151" s="108"/>
      <c r="E1151" s="349"/>
    </row>
    <row r="1152" spans="1:5" ht="15.75">
      <c r="A1152" s="151"/>
      <c r="B1152" s="347"/>
      <c r="C1152" s="108"/>
      <c r="D1152" s="108"/>
      <c r="E1152" s="349"/>
    </row>
    <row r="1153" spans="1:5" ht="15.75">
      <c r="A1153" s="151"/>
      <c r="B1153" s="347"/>
      <c r="C1153" s="108"/>
      <c r="D1153" s="108"/>
      <c r="E1153" s="349"/>
    </row>
    <row r="1154" spans="1:5" ht="15.75">
      <c r="A1154" s="151"/>
      <c r="B1154" s="347"/>
      <c r="C1154" s="108"/>
      <c r="D1154" s="108"/>
      <c r="E1154" s="349"/>
    </row>
    <row r="1155" spans="1:5" ht="15.75">
      <c r="A1155" s="151"/>
      <c r="B1155" s="347"/>
      <c r="C1155" s="108"/>
      <c r="D1155" s="108"/>
      <c r="E1155" s="349"/>
    </row>
    <row r="1156" spans="1:5" ht="15.75">
      <c r="A1156" s="151"/>
      <c r="B1156" s="347"/>
      <c r="C1156" s="108"/>
      <c r="D1156" s="108"/>
      <c r="E1156" s="349"/>
    </row>
    <row r="1157" spans="1:5" ht="15.75">
      <c r="A1157" s="151"/>
      <c r="B1157" s="347"/>
      <c r="C1157" s="108"/>
      <c r="D1157" s="108"/>
      <c r="E1157" s="349"/>
    </row>
    <row r="1158" spans="1:5" ht="15.75">
      <c r="A1158" s="151"/>
      <c r="B1158" s="347"/>
      <c r="C1158" s="108"/>
      <c r="D1158" s="108"/>
      <c r="E1158" s="349"/>
    </row>
    <row r="1159" spans="1:5" ht="15.75">
      <c r="A1159" s="151"/>
      <c r="B1159" s="347"/>
      <c r="C1159" s="108"/>
      <c r="D1159" s="108"/>
      <c r="E1159" s="349"/>
    </row>
    <row r="1160" spans="1:5" ht="15.75">
      <c r="A1160" s="151"/>
      <c r="B1160" s="347"/>
      <c r="C1160" s="108"/>
      <c r="D1160" s="108"/>
      <c r="E1160" s="349"/>
    </row>
    <row r="1161" spans="1:5" ht="15.75">
      <c r="A1161" s="151"/>
      <c r="B1161" s="347"/>
      <c r="C1161" s="108"/>
      <c r="D1161" s="108"/>
      <c r="E1161" s="349"/>
    </row>
    <row r="1162" spans="1:5" ht="15.75">
      <c r="A1162" s="151"/>
      <c r="B1162" s="347"/>
      <c r="C1162" s="108"/>
      <c r="D1162" s="108"/>
      <c r="E1162" s="349"/>
    </row>
    <row r="1163" spans="1:5" ht="15.75">
      <c r="A1163" s="151"/>
      <c r="B1163" s="347"/>
      <c r="C1163" s="108"/>
      <c r="D1163" s="108"/>
      <c r="E1163" s="349"/>
    </row>
    <row r="1164" spans="1:5" ht="15.75">
      <c r="A1164" s="151"/>
      <c r="B1164" s="347"/>
      <c r="C1164" s="108"/>
      <c r="D1164" s="108"/>
      <c r="E1164" s="349"/>
    </row>
    <row r="1165" spans="1:5" ht="15.75">
      <c r="A1165" s="151"/>
      <c r="B1165" s="347"/>
      <c r="C1165" s="108"/>
      <c r="D1165" s="108"/>
      <c r="E1165" s="349"/>
    </row>
    <row r="1166" spans="1:5" ht="15.75">
      <c r="A1166" s="151"/>
      <c r="B1166" s="347"/>
      <c r="C1166" s="108"/>
      <c r="D1166" s="108"/>
      <c r="E1166" s="349"/>
    </row>
    <row r="1167" spans="1:5" ht="15.75">
      <c r="A1167" s="151"/>
      <c r="B1167" s="347"/>
      <c r="C1167" s="108"/>
      <c r="D1167" s="108"/>
      <c r="E1167" s="349"/>
    </row>
    <row r="1168" spans="1:5" ht="15.75">
      <c r="A1168" s="151"/>
      <c r="B1168" s="347"/>
      <c r="C1168" s="108"/>
      <c r="D1168" s="108"/>
      <c r="E1168" s="349"/>
    </row>
    <row r="1169" spans="1:5" ht="15.75">
      <c r="A1169" s="151"/>
      <c r="B1169" s="347"/>
      <c r="C1169" s="108"/>
      <c r="D1169" s="108"/>
      <c r="E1169" s="349"/>
    </row>
    <row r="1170" spans="1:5" ht="15.75">
      <c r="A1170" s="151"/>
      <c r="B1170" s="347"/>
      <c r="C1170" s="108"/>
      <c r="D1170" s="108"/>
      <c r="E1170" s="349"/>
    </row>
    <row r="1171" spans="1:5" ht="15.75">
      <c r="A1171" s="151"/>
      <c r="B1171" s="347"/>
      <c r="C1171" s="108"/>
      <c r="D1171" s="108"/>
      <c r="E1171" s="349"/>
    </row>
    <row r="1172" spans="1:5" ht="15.75">
      <c r="A1172" s="151"/>
      <c r="B1172" s="347"/>
      <c r="C1172" s="108"/>
      <c r="D1172" s="108"/>
      <c r="E1172" s="349"/>
    </row>
    <row r="1173" spans="1:5" ht="15.75">
      <c r="A1173" s="151"/>
      <c r="B1173" s="347"/>
      <c r="C1173" s="108"/>
      <c r="D1173" s="108"/>
      <c r="E1173" s="349"/>
    </row>
    <row r="1174" spans="1:5" ht="15.75">
      <c r="A1174" s="151"/>
      <c r="B1174" s="347"/>
      <c r="C1174" s="108"/>
      <c r="D1174" s="108"/>
      <c r="E1174" s="349"/>
    </row>
    <row r="1175" spans="1:5" ht="15.75">
      <c r="A1175" s="151"/>
      <c r="B1175" s="347"/>
      <c r="C1175" s="108"/>
      <c r="D1175" s="108"/>
      <c r="E1175" s="349"/>
    </row>
    <row r="1176" spans="1:5" ht="15.75">
      <c r="A1176" s="151"/>
      <c r="B1176" s="347"/>
      <c r="C1176" s="108"/>
      <c r="D1176" s="108"/>
      <c r="E1176" s="349"/>
    </row>
    <row r="1177" spans="1:5" ht="15.75">
      <c r="A1177" s="151"/>
      <c r="B1177" s="347"/>
      <c r="C1177" s="108"/>
      <c r="D1177" s="108"/>
      <c r="E1177" s="349"/>
    </row>
    <row r="1178" spans="1:5" ht="15.75">
      <c r="A1178" s="151"/>
      <c r="B1178" s="347"/>
      <c r="C1178" s="108"/>
      <c r="D1178" s="108"/>
      <c r="E1178" s="349"/>
    </row>
    <row r="1179" spans="1:5" ht="15.75">
      <c r="A1179" s="151"/>
      <c r="B1179" s="347"/>
      <c r="C1179" s="108"/>
      <c r="D1179" s="108"/>
      <c r="E1179" s="349"/>
    </row>
    <row r="1180" spans="1:5" ht="15.75">
      <c r="A1180" s="151"/>
      <c r="B1180" s="347"/>
      <c r="C1180" s="108"/>
      <c r="D1180" s="108"/>
      <c r="E1180" s="349"/>
    </row>
    <row r="1181" spans="1:5" ht="15.75">
      <c r="A1181" s="151"/>
      <c r="B1181" s="347"/>
      <c r="C1181" s="108"/>
      <c r="D1181" s="108"/>
      <c r="E1181" s="349"/>
    </row>
    <row r="1182" spans="1:5" ht="15.75">
      <c r="A1182" s="151"/>
      <c r="B1182" s="347"/>
      <c r="C1182" s="108"/>
      <c r="D1182" s="108"/>
      <c r="E1182" s="349"/>
    </row>
    <row r="1183" spans="1:5" ht="15.75">
      <c r="A1183" s="151"/>
      <c r="B1183" s="347"/>
      <c r="C1183" s="108"/>
      <c r="D1183" s="108"/>
      <c r="E1183" s="349"/>
    </row>
    <row r="1184" spans="1:5" ht="15.75">
      <c r="A1184" s="151"/>
      <c r="B1184" s="347"/>
      <c r="C1184" s="108"/>
      <c r="D1184" s="108"/>
      <c r="E1184" s="349"/>
    </row>
    <row r="1185" spans="1:5" ht="15.75">
      <c r="A1185" s="151"/>
      <c r="B1185" s="347"/>
      <c r="C1185" s="108"/>
      <c r="D1185" s="108"/>
      <c r="E1185" s="349"/>
    </row>
    <row r="1186" spans="1:5" ht="15.75">
      <c r="A1186" s="151"/>
      <c r="B1186" s="347"/>
      <c r="C1186" s="108"/>
      <c r="D1186" s="108"/>
      <c r="E1186" s="349"/>
    </row>
    <row r="1187" spans="1:5" ht="15.75">
      <c r="A1187" s="151"/>
      <c r="B1187" s="347"/>
      <c r="C1187" s="108"/>
      <c r="D1187" s="108"/>
      <c r="E1187" s="349"/>
    </row>
    <row r="1188" spans="1:5" ht="15.75">
      <c r="A1188" s="151"/>
      <c r="B1188" s="347"/>
      <c r="C1188" s="108"/>
      <c r="D1188" s="108"/>
      <c r="E1188" s="349"/>
    </row>
    <row r="1189" spans="1:5" ht="15.75">
      <c r="A1189" s="151"/>
      <c r="B1189" s="347"/>
      <c r="C1189" s="108"/>
      <c r="D1189" s="108"/>
      <c r="E1189" s="349"/>
    </row>
    <row r="1190" spans="1:5" ht="15.75">
      <c r="A1190" s="151"/>
      <c r="B1190" s="347"/>
      <c r="C1190" s="108"/>
      <c r="D1190" s="108"/>
      <c r="E1190" s="349"/>
    </row>
    <row r="1191" spans="1:5" ht="15.75">
      <c r="A1191" s="151"/>
      <c r="B1191" s="347"/>
      <c r="C1191" s="108"/>
      <c r="D1191" s="108"/>
      <c r="E1191" s="349"/>
    </row>
    <row r="1192" spans="1:5" ht="15.75">
      <c r="A1192" s="151"/>
      <c r="B1192" s="347"/>
      <c r="C1192" s="108"/>
      <c r="D1192" s="108"/>
      <c r="E1192" s="349"/>
    </row>
    <row r="1193" spans="1:5" ht="15.75">
      <c r="A1193" s="151"/>
      <c r="B1193" s="347"/>
      <c r="C1193" s="108"/>
      <c r="D1193" s="108"/>
      <c r="E1193" s="349"/>
    </row>
    <row r="1194" spans="1:5" ht="15.75">
      <c r="A1194" s="151"/>
      <c r="B1194" s="347"/>
      <c r="C1194" s="108"/>
      <c r="D1194" s="108"/>
      <c r="E1194" s="349"/>
    </row>
    <row r="1195" spans="1:5" ht="15.75">
      <c r="A1195" s="151"/>
      <c r="B1195" s="347"/>
      <c r="C1195" s="108"/>
      <c r="D1195" s="108"/>
      <c r="E1195" s="349"/>
    </row>
    <row r="1196" spans="1:5" ht="15.75">
      <c r="A1196" s="151"/>
      <c r="B1196" s="347"/>
      <c r="C1196" s="108"/>
      <c r="D1196" s="108"/>
      <c r="E1196" s="349"/>
    </row>
    <row r="1197" spans="1:5" ht="15.75">
      <c r="A1197" s="151"/>
      <c r="B1197" s="347"/>
      <c r="C1197" s="108"/>
      <c r="D1197" s="108"/>
      <c r="E1197" s="349"/>
    </row>
    <row r="1198" spans="1:5" ht="15.75">
      <c r="A1198" s="151"/>
      <c r="B1198" s="347"/>
      <c r="C1198" s="108"/>
      <c r="D1198" s="108"/>
      <c r="E1198" s="349"/>
    </row>
    <row r="1199" spans="1:5" ht="15.75">
      <c r="A1199" s="151"/>
      <c r="B1199" s="347"/>
      <c r="C1199" s="108"/>
      <c r="D1199" s="108"/>
      <c r="E1199" s="349"/>
    </row>
    <row r="1200" spans="1:5" ht="15.75">
      <c r="A1200" s="151"/>
      <c r="B1200" s="347"/>
      <c r="C1200" s="108"/>
      <c r="D1200" s="108"/>
      <c r="E1200" s="349"/>
    </row>
    <row r="1201" spans="1:5" ht="15.75">
      <c r="A1201" s="151"/>
      <c r="B1201" s="347"/>
      <c r="C1201" s="108"/>
      <c r="D1201" s="108"/>
      <c r="E1201" s="349"/>
    </row>
    <row r="1202" spans="1:5" ht="15.75">
      <c r="A1202" s="151"/>
      <c r="B1202" s="347"/>
      <c r="C1202" s="108"/>
      <c r="D1202" s="108"/>
      <c r="E1202" s="349"/>
    </row>
    <row r="1203" spans="1:5" ht="15.75">
      <c r="A1203" s="151"/>
      <c r="B1203" s="347"/>
      <c r="C1203" s="108"/>
      <c r="D1203" s="108"/>
      <c r="E1203" s="349"/>
    </row>
    <row r="1204" spans="1:5" ht="15.75">
      <c r="A1204" s="151"/>
      <c r="B1204" s="347"/>
      <c r="C1204" s="108"/>
      <c r="D1204" s="108"/>
      <c r="E1204" s="349"/>
    </row>
    <row r="1205" spans="1:5" ht="15.75">
      <c r="A1205" s="151"/>
      <c r="B1205" s="347"/>
      <c r="C1205" s="108"/>
      <c r="D1205" s="108"/>
      <c r="E1205" s="349"/>
    </row>
    <row r="1206" spans="1:5" ht="15.75">
      <c r="A1206" s="151"/>
      <c r="B1206" s="347"/>
      <c r="C1206" s="108"/>
      <c r="D1206" s="108"/>
      <c r="E1206" s="349"/>
    </row>
    <row r="1207" spans="1:5" ht="15.75">
      <c r="A1207" s="151"/>
      <c r="B1207" s="347"/>
      <c r="C1207" s="108"/>
      <c r="D1207" s="108"/>
      <c r="E1207" s="349"/>
    </row>
    <row r="1208" spans="1:5" ht="15.75">
      <c r="A1208" s="151"/>
      <c r="B1208" s="347"/>
      <c r="C1208" s="108"/>
      <c r="D1208" s="108"/>
      <c r="E1208" s="349"/>
    </row>
    <row r="1209" spans="1:5" ht="15.75">
      <c r="A1209" s="151"/>
      <c r="B1209" s="347"/>
      <c r="C1209" s="108"/>
      <c r="D1209" s="108"/>
      <c r="E1209" s="349"/>
    </row>
    <row r="1210" spans="1:5" ht="15.75">
      <c r="A1210" s="151"/>
      <c r="B1210" s="347"/>
      <c r="C1210" s="108"/>
      <c r="D1210" s="108"/>
      <c r="E1210" s="349"/>
    </row>
    <row r="1211" spans="1:5" ht="15.75">
      <c r="A1211" s="151"/>
      <c r="B1211" s="347"/>
      <c r="C1211" s="108"/>
      <c r="D1211" s="108"/>
      <c r="E1211" s="349"/>
    </row>
    <row r="1212" spans="1:5" ht="15.75">
      <c r="A1212" s="151"/>
      <c r="B1212" s="347"/>
      <c r="C1212" s="108"/>
      <c r="D1212" s="108"/>
      <c r="E1212" s="349"/>
    </row>
    <row r="1213" spans="1:5" ht="15.75">
      <c r="A1213" s="151"/>
      <c r="B1213" s="347"/>
      <c r="C1213" s="108"/>
      <c r="D1213" s="108"/>
      <c r="E1213" s="349"/>
    </row>
    <row r="1214" spans="1:5" ht="15.75">
      <c r="A1214" s="151"/>
      <c r="B1214" s="347"/>
      <c r="C1214" s="108"/>
      <c r="D1214" s="108"/>
      <c r="E1214" s="349"/>
    </row>
    <row r="1215" spans="1:5" ht="15.75">
      <c r="A1215" s="151"/>
      <c r="B1215" s="347"/>
      <c r="C1215" s="108"/>
      <c r="D1215" s="108"/>
      <c r="E1215" s="349"/>
    </row>
    <row r="1216" spans="1:5" ht="15.75">
      <c r="A1216" s="151"/>
      <c r="B1216" s="347"/>
      <c r="C1216" s="108"/>
      <c r="D1216" s="108"/>
      <c r="E1216" s="349"/>
    </row>
    <row r="1217" spans="1:5" ht="15.75">
      <c r="A1217" s="151"/>
      <c r="B1217" s="347"/>
      <c r="C1217" s="108"/>
      <c r="D1217" s="108"/>
      <c r="E1217" s="349"/>
    </row>
    <row r="1218" spans="1:5" ht="15.75">
      <c r="A1218" s="151"/>
      <c r="B1218" s="347"/>
      <c r="C1218" s="108"/>
      <c r="D1218" s="108"/>
      <c r="E1218" s="349"/>
    </row>
    <row r="1219" spans="1:5" ht="15.75">
      <c r="A1219" s="151"/>
      <c r="B1219" s="347"/>
      <c r="C1219" s="108"/>
      <c r="D1219" s="108"/>
      <c r="E1219" s="349"/>
    </row>
    <row r="1220" spans="1:5" ht="15.75">
      <c r="A1220" s="151"/>
      <c r="B1220" s="347"/>
      <c r="C1220" s="108"/>
      <c r="D1220" s="108"/>
      <c r="E1220" s="349"/>
    </row>
    <row r="1221" spans="1:5" ht="15.75">
      <c r="A1221" s="151"/>
      <c r="B1221" s="347"/>
      <c r="C1221" s="108"/>
      <c r="D1221" s="108"/>
      <c r="E1221" s="349"/>
    </row>
    <row r="1222" spans="1:5" ht="15.75">
      <c r="A1222" s="151"/>
      <c r="B1222" s="347"/>
      <c r="C1222" s="108"/>
      <c r="D1222" s="108"/>
      <c r="E1222" s="349"/>
    </row>
    <row r="1223" spans="1:5" ht="15.75">
      <c r="A1223" s="151"/>
      <c r="B1223" s="347"/>
      <c r="C1223" s="108"/>
      <c r="D1223" s="108"/>
      <c r="E1223" s="349"/>
    </row>
    <row r="1224" spans="1:5" ht="15.75">
      <c r="A1224" s="151"/>
      <c r="B1224" s="347"/>
      <c r="C1224" s="108"/>
      <c r="D1224" s="108"/>
      <c r="E1224" s="349"/>
    </row>
    <row r="1225" spans="1:5" ht="15.75">
      <c r="A1225" s="151"/>
      <c r="B1225" s="347"/>
      <c r="C1225" s="108"/>
      <c r="D1225" s="108"/>
      <c r="E1225" s="349"/>
    </row>
    <row r="1226" spans="1:5" ht="15.75">
      <c r="A1226" s="151"/>
      <c r="B1226" s="347"/>
      <c r="C1226" s="108"/>
      <c r="D1226" s="108"/>
      <c r="E1226" s="349"/>
    </row>
    <row r="1227" spans="1:5" ht="15.75">
      <c r="A1227" s="151"/>
      <c r="B1227" s="347"/>
      <c r="C1227" s="108"/>
      <c r="D1227" s="108"/>
      <c r="E1227" s="349"/>
    </row>
    <row r="1228" spans="1:5" ht="15.75">
      <c r="A1228" s="151"/>
      <c r="B1228" s="347"/>
      <c r="C1228" s="108"/>
      <c r="D1228" s="108"/>
      <c r="E1228" s="349"/>
    </row>
    <row r="1229" spans="1:5" ht="15.75">
      <c r="A1229" s="151"/>
      <c r="B1229" s="347"/>
      <c r="C1229" s="108"/>
      <c r="D1229" s="108"/>
      <c r="E1229" s="349"/>
    </row>
    <row r="1230" spans="1:5" ht="15.75">
      <c r="A1230" s="151"/>
      <c r="B1230" s="347"/>
      <c r="C1230" s="108"/>
      <c r="D1230" s="108"/>
      <c r="E1230" s="349"/>
    </row>
    <row r="1231" spans="1:5" ht="15.75">
      <c r="A1231" s="151"/>
      <c r="B1231" s="347"/>
      <c r="C1231" s="108"/>
      <c r="D1231" s="108"/>
      <c r="E1231" s="349"/>
    </row>
    <row r="1232" spans="1:5" ht="15.75">
      <c r="A1232" s="151"/>
      <c r="B1232" s="347"/>
      <c r="C1232" s="108"/>
      <c r="D1232" s="108"/>
      <c r="E1232" s="349"/>
    </row>
    <row r="1233" spans="1:5" ht="15.75">
      <c r="A1233" s="151"/>
      <c r="B1233" s="347"/>
      <c r="C1233" s="108"/>
      <c r="D1233" s="108"/>
      <c r="E1233" s="349"/>
    </row>
    <row r="1234" spans="1:5" ht="15.75">
      <c r="A1234" s="151"/>
      <c r="B1234" s="347"/>
      <c r="C1234" s="108"/>
      <c r="D1234" s="108"/>
      <c r="E1234" s="349"/>
    </row>
    <row r="1235" spans="1:5" ht="15.75">
      <c r="A1235" s="151"/>
      <c r="B1235" s="347"/>
      <c r="C1235" s="108"/>
      <c r="D1235" s="108"/>
      <c r="E1235" s="349"/>
    </row>
    <row r="1236" spans="1:5" ht="15.75">
      <c r="A1236" s="151"/>
      <c r="B1236" s="347"/>
      <c r="C1236" s="108"/>
      <c r="D1236" s="108"/>
      <c r="E1236" s="349"/>
    </row>
    <row r="1237" spans="1:5" ht="15.75">
      <c r="A1237" s="151"/>
      <c r="B1237" s="347"/>
      <c r="C1237" s="108"/>
      <c r="D1237" s="108"/>
      <c r="E1237" s="349"/>
    </row>
    <row r="1238" spans="1:5" ht="15.75">
      <c r="A1238" s="151"/>
      <c r="B1238" s="347"/>
      <c r="C1238" s="108"/>
      <c r="D1238" s="108"/>
      <c r="E1238" s="349"/>
    </row>
    <row r="1239" spans="1:5" ht="15.75">
      <c r="A1239" s="151"/>
      <c r="B1239" s="347"/>
      <c r="C1239" s="108"/>
      <c r="D1239" s="108"/>
      <c r="E1239" s="349"/>
    </row>
    <row r="1240" spans="1:5" ht="15.75">
      <c r="A1240" s="151"/>
      <c r="B1240" s="347"/>
      <c r="C1240" s="108"/>
      <c r="D1240" s="108"/>
      <c r="E1240" s="349"/>
    </row>
    <row r="1241" spans="1:5" ht="15.75">
      <c r="A1241" s="151"/>
      <c r="B1241" s="347"/>
      <c r="C1241" s="108"/>
      <c r="D1241" s="108"/>
      <c r="E1241" s="349"/>
    </row>
    <row r="1242" spans="1:5" ht="15.75">
      <c r="A1242" s="151"/>
      <c r="B1242" s="347"/>
      <c r="C1242" s="108"/>
      <c r="D1242" s="108"/>
      <c r="E1242" s="349"/>
    </row>
    <row r="1243" spans="1:5" ht="15.75">
      <c r="A1243" s="151"/>
      <c r="B1243" s="347"/>
      <c r="C1243" s="108"/>
      <c r="D1243" s="108"/>
      <c r="E1243" s="349"/>
    </row>
    <row r="1244" spans="1:5" ht="15.75">
      <c r="A1244" s="151"/>
      <c r="B1244" s="347"/>
      <c r="C1244" s="108"/>
      <c r="D1244" s="108"/>
      <c r="E1244" s="349"/>
    </row>
    <row r="1245" spans="1:5" ht="15.75">
      <c r="A1245" s="151"/>
      <c r="B1245" s="347"/>
      <c r="C1245" s="108"/>
      <c r="D1245" s="108"/>
      <c r="E1245" s="349"/>
    </row>
    <row r="1246" spans="1:5" ht="15.75">
      <c r="A1246" s="151"/>
      <c r="B1246" s="347"/>
      <c r="C1246" s="108"/>
      <c r="D1246" s="108"/>
      <c r="E1246" s="349"/>
    </row>
    <row r="1247" spans="1:5" ht="15.75">
      <c r="A1247" s="151"/>
      <c r="B1247" s="347"/>
      <c r="C1247" s="108"/>
      <c r="D1247" s="108"/>
      <c r="E1247" s="349"/>
    </row>
    <row r="1248" spans="1:5" ht="15.75">
      <c r="A1248" s="151"/>
      <c r="B1248" s="347"/>
      <c r="C1248" s="108"/>
      <c r="D1248" s="108"/>
      <c r="E1248" s="349"/>
    </row>
    <row r="1249" spans="1:5" ht="15.75">
      <c r="A1249" s="151"/>
      <c r="B1249" s="347"/>
      <c r="C1249" s="108"/>
      <c r="D1249" s="108"/>
      <c r="E1249" s="349"/>
    </row>
    <row r="1250" spans="1:5" ht="15.75">
      <c r="A1250" s="151"/>
      <c r="B1250" s="347"/>
      <c r="C1250" s="108"/>
      <c r="D1250" s="108"/>
      <c r="E1250" s="349"/>
    </row>
    <row r="1251" spans="1:5" ht="15.75">
      <c r="A1251" s="151"/>
      <c r="B1251" s="347"/>
      <c r="C1251" s="108"/>
      <c r="D1251" s="108"/>
      <c r="E1251" s="349"/>
    </row>
    <row r="1252" spans="1:5" ht="15.75">
      <c r="A1252" s="151"/>
      <c r="B1252" s="347"/>
      <c r="C1252" s="108"/>
      <c r="D1252" s="108"/>
      <c r="E1252" s="349"/>
    </row>
    <row r="1253" spans="1:5" ht="15.75">
      <c r="A1253" s="151"/>
      <c r="B1253" s="347"/>
      <c r="C1253" s="108"/>
      <c r="D1253" s="108"/>
      <c r="E1253" s="349"/>
    </row>
    <row r="1254" spans="1:5" ht="15.75">
      <c r="A1254" s="151"/>
      <c r="B1254" s="347"/>
      <c r="C1254" s="108"/>
      <c r="D1254" s="108"/>
      <c r="E1254" s="349"/>
    </row>
    <row r="1255" spans="1:5" ht="15.75">
      <c r="A1255" s="151"/>
      <c r="B1255" s="347"/>
      <c r="C1255" s="108"/>
      <c r="D1255" s="108"/>
      <c r="E1255" s="349"/>
    </row>
    <row r="1256" spans="1:5" ht="15.75">
      <c r="A1256" s="151"/>
      <c r="B1256" s="347"/>
      <c r="C1256" s="108"/>
      <c r="D1256" s="108"/>
      <c r="E1256" s="349"/>
    </row>
    <row r="1257" spans="1:5" ht="15.75">
      <c r="A1257" s="151"/>
      <c r="B1257" s="347"/>
      <c r="C1257" s="108"/>
      <c r="D1257" s="108"/>
      <c r="E1257" s="349"/>
    </row>
    <row r="1258" spans="1:5" ht="15.75">
      <c r="A1258" s="151"/>
      <c r="B1258" s="347"/>
      <c r="C1258" s="108"/>
      <c r="D1258" s="108"/>
      <c r="E1258" s="349"/>
    </row>
    <row r="1259" spans="1:5" ht="15.75">
      <c r="A1259" s="151"/>
      <c r="B1259" s="347"/>
      <c r="C1259" s="108"/>
      <c r="D1259" s="108"/>
      <c r="E1259" s="349"/>
    </row>
    <row r="1260" spans="1:5" ht="15.75">
      <c r="A1260" s="151"/>
      <c r="B1260" s="347"/>
      <c r="C1260" s="108"/>
      <c r="D1260" s="108"/>
      <c r="E1260" s="349"/>
    </row>
    <row r="1261" spans="1:5" ht="15.75">
      <c r="A1261" s="151"/>
      <c r="B1261" s="347"/>
      <c r="C1261" s="108"/>
      <c r="D1261" s="108"/>
      <c r="E1261" s="349"/>
    </row>
    <row r="1262" spans="1:5" ht="15.75">
      <c r="A1262" s="151"/>
      <c r="B1262" s="347"/>
      <c r="C1262" s="108"/>
      <c r="D1262" s="108"/>
      <c r="E1262" s="349"/>
    </row>
    <row r="1263" spans="1:5" ht="15.75">
      <c r="A1263" s="151"/>
      <c r="B1263" s="347"/>
      <c r="C1263" s="108"/>
      <c r="D1263" s="108"/>
      <c r="E1263" s="349"/>
    </row>
    <row r="1264" spans="1:5" ht="15.75">
      <c r="A1264" s="151"/>
      <c r="B1264" s="347"/>
      <c r="C1264" s="108"/>
      <c r="D1264" s="108"/>
      <c r="E1264" s="349"/>
    </row>
    <row r="1265" spans="1:5" ht="15.75">
      <c r="A1265" s="151"/>
      <c r="B1265" s="347"/>
      <c r="C1265" s="108"/>
      <c r="D1265" s="108"/>
      <c r="E1265" s="349"/>
    </row>
    <row r="1266" spans="1:5" ht="15.75">
      <c r="A1266" s="151"/>
      <c r="B1266" s="347"/>
      <c r="C1266" s="108"/>
      <c r="D1266" s="108"/>
      <c r="E1266" s="349"/>
    </row>
    <row r="1267" spans="1:5" ht="15.75">
      <c r="A1267" s="151"/>
      <c r="B1267" s="347"/>
      <c r="C1267" s="108"/>
      <c r="D1267" s="108"/>
      <c r="E1267" s="349"/>
    </row>
    <row r="1268" spans="1:5" ht="15.75">
      <c r="A1268" s="151"/>
      <c r="B1268" s="347"/>
      <c r="C1268" s="108"/>
      <c r="D1268" s="108"/>
      <c r="E1268" s="349"/>
    </row>
    <row r="1269" spans="1:5" ht="15.75">
      <c r="A1269" s="151"/>
      <c r="B1269" s="347"/>
      <c r="C1269" s="108"/>
      <c r="D1269" s="108"/>
      <c r="E1269" s="349"/>
    </row>
    <row r="1270" spans="1:5" ht="15.75">
      <c r="A1270" s="151"/>
      <c r="B1270" s="347"/>
      <c r="C1270" s="108"/>
      <c r="D1270" s="108"/>
      <c r="E1270" s="349"/>
    </row>
    <row r="1271" spans="1:5" ht="15.75">
      <c r="A1271" s="151"/>
      <c r="B1271" s="347"/>
      <c r="C1271" s="108"/>
      <c r="D1271" s="108"/>
      <c r="E1271" s="349"/>
    </row>
    <row r="1272" spans="1:5" ht="15.75">
      <c r="A1272" s="151"/>
      <c r="B1272" s="347"/>
      <c r="C1272" s="108"/>
      <c r="D1272" s="108"/>
      <c r="E1272" s="349"/>
    </row>
    <row r="1273" spans="1:5" ht="15.75">
      <c r="A1273" s="151"/>
      <c r="B1273" s="347"/>
      <c r="C1273" s="108"/>
      <c r="D1273" s="108"/>
      <c r="E1273" s="349"/>
    </row>
    <row r="1274" spans="1:5" ht="15.75">
      <c r="A1274" s="151"/>
      <c r="B1274" s="347"/>
      <c r="C1274" s="108"/>
      <c r="D1274" s="108"/>
      <c r="E1274" s="349"/>
    </row>
    <row r="1275" spans="1:5" ht="15.75">
      <c r="A1275" s="151"/>
      <c r="B1275" s="347"/>
      <c r="C1275" s="108"/>
      <c r="D1275" s="108"/>
      <c r="E1275" s="349"/>
    </row>
    <row r="1276" spans="1:5" ht="15.75">
      <c r="A1276" s="151"/>
      <c r="B1276" s="347"/>
      <c r="C1276" s="108"/>
      <c r="D1276" s="108"/>
      <c r="E1276" s="349"/>
    </row>
    <row r="1277" spans="1:5" ht="15.75">
      <c r="A1277" s="151"/>
      <c r="B1277" s="347"/>
      <c r="C1277" s="108"/>
      <c r="D1277" s="108"/>
      <c r="E1277" s="349"/>
    </row>
    <row r="1278" spans="1:5" ht="15.75">
      <c r="A1278" s="151"/>
      <c r="B1278" s="347"/>
      <c r="C1278" s="108"/>
      <c r="D1278" s="108"/>
      <c r="E1278" s="349"/>
    </row>
    <row r="1279" spans="1:5" ht="15.75">
      <c r="A1279" s="151"/>
      <c r="B1279" s="347"/>
      <c r="C1279" s="108"/>
      <c r="D1279" s="108"/>
      <c r="E1279" s="349"/>
    </row>
    <row r="1280" spans="1:5" ht="15.75">
      <c r="A1280" s="151"/>
      <c r="B1280" s="347"/>
      <c r="C1280" s="108"/>
      <c r="D1280" s="108"/>
      <c r="E1280" s="349"/>
    </row>
    <row r="1281" spans="1:5" ht="15.75">
      <c r="A1281" s="151"/>
      <c r="B1281" s="347"/>
      <c r="C1281" s="108"/>
      <c r="D1281" s="108"/>
      <c r="E1281" s="349"/>
    </row>
    <row r="1282" spans="1:5" ht="15.75">
      <c r="A1282" s="151"/>
      <c r="B1282" s="347"/>
      <c r="C1282" s="108"/>
      <c r="D1282" s="108"/>
      <c r="E1282" s="349"/>
    </row>
    <row r="1283" spans="1:5" ht="15.75">
      <c r="A1283" s="151"/>
      <c r="B1283" s="347"/>
      <c r="C1283" s="108"/>
      <c r="D1283" s="108"/>
      <c r="E1283" s="349"/>
    </row>
    <row r="1284" spans="1:5" ht="15.75">
      <c r="A1284" s="151"/>
      <c r="B1284" s="347"/>
      <c r="C1284" s="108"/>
      <c r="D1284" s="108"/>
      <c r="E1284" s="349"/>
    </row>
    <row r="1285" spans="1:5" ht="15.75">
      <c r="A1285" s="151"/>
      <c r="B1285" s="347"/>
      <c r="C1285" s="108"/>
      <c r="D1285" s="108"/>
      <c r="E1285" s="349"/>
    </row>
    <row r="1286" spans="1:5" ht="15.75">
      <c r="A1286" s="151"/>
      <c r="B1286" s="347"/>
      <c r="C1286" s="108"/>
      <c r="D1286" s="108"/>
      <c r="E1286" s="349"/>
    </row>
    <row r="1287" spans="1:5" ht="15.75">
      <c r="A1287" s="151"/>
      <c r="B1287" s="347"/>
      <c r="C1287" s="108"/>
      <c r="D1287" s="108"/>
      <c r="E1287" s="349"/>
    </row>
    <row r="1288" spans="1:5" ht="15.75">
      <c r="A1288" s="151"/>
      <c r="B1288" s="347"/>
      <c r="C1288" s="108"/>
      <c r="D1288" s="108"/>
      <c r="E1288" s="349"/>
    </row>
    <row r="1289" spans="1:5" ht="15.75">
      <c r="A1289" s="151"/>
      <c r="B1289" s="347"/>
      <c r="C1289" s="108"/>
      <c r="D1289" s="108"/>
      <c r="E1289" s="349"/>
    </row>
    <row r="1290" spans="1:5" ht="15.75">
      <c r="A1290" s="151"/>
      <c r="B1290" s="347"/>
      <c r="C1290" s="108"/>
      <c r="D1290" s="108"/>
      <c r="E1290" s="349"/>
    </row>
    <row r="1291" spans="1:5" ht="15.75">
      <c r="A1291" s="151"/>
      <c r="B1291" s="347"/>
      <c r="C1291" s="108"/>
      <c r="D1291" s="108"/>
      <c r="E1291" s="349"/>
    </row>
    <row r="1292" spans="1:5" ht="15.75">
      <c r="A1292" s="151"/>
      <c r="B1292" s="347"/>
      <c r="C1292" s="108"/>
      <c r="D1292" s="108"/>
      <c r="E1292" s="349"/>
    </row>
    <row r="1293" spans="1:5" ht="15.75">
      <c r="A1293" s="151"/>
      <c r="B1293" s="347"/>
      <c r="C1293" s="108"/>
      <c r="D1293" s="108"/>
      <c r="E1293" s="349"/>
    </row>
    <row r="1294" spans="1:5" ht="15.75">
      <c r="A1294" s="151"/>
      <c r="B1294" s="347"/>
      <c r="C1294" s="108"/>
      <c r="D1294" s="108"/>
      <c r="E1294" s="349"/>
    </row>
    <row r="1295" spans="1:5" ht="15.75">
      <c r="A1295" s="151"/>
      <c r="B1295" s="347"/>
      <c r="C1295" s="108"/>
      <c r="D1295" s="108"/>
      <c r="E1295" s="349"/>
    </row>
    <row r="1296" spans="1:5" ht="15.75">
      <c r="A1296" s="151"/>
      <c r="B1296" s="347"/>
      <c r="C1296" s="108"/>
      <c r="D1296" s="108"/>
      <c r="E1296" s="349"/>
    </row>
    <row r="1297" spans="1:5" ht="15.75">
      <c r="A1297" s="151"/>
      <c r="B1297" s="347"/>
      <c r="C1297" s="108"/>
      <c r="D1297" s="108"/>
      <c r="E1297" s="349"/>
    </row>
    <row r="1298" spans="1:5" ht="15.75">
      <c r="A1298" s="151"/>
      <c r="B1298" s="347"/>
      <c r="C1298" s="108"/>
      <c r="D1298" s="108"/>
      <c r="E1298" s="349"/>
    </row>
    <row r="1299" spans="1:5" ht="15.75">
      <c r="A1299" s="151"/>
      <c r="B1299" s="347"/>
      <c r="C1299" s="108"/>
      <c r="D1299" s="108"/>
      <c r="E1299" s="349"/>
    </row>
    <row r="1300" spans="1:5" ht="15.75">
      <c r="A1300" s="151"/>
      <c r="B1300" s="347"/>
      <c r="C1300" s="108"/>
      <c r="D1300" s="108"/>
      <c r="E1300" s="349"/>
    </row>
    <row r="1301" spans="1:5" ht="15.75">
      <c r="A1301" s="151"/>
      <c r="B1301" s="347"/>
      <c r="C1301" s="108"/>
      <c r="D1301" s="108"/>
      <c r="E1301" s="349"/>
    </row>
    <row r="1302" spans="1:5" ht="15.75">
      <c r="A1302" s="151"/>
      <c r="B1302" s="347"/>
      <c r="C1302" s="108"/>
      <c r="D1302" s="108"/>
      <c r="E1302" s="349"/>
    </row>
    <row r="1303" spans="1:5" ht="15.75">
      <c r="A1303" s="151"/>
      <c r="B1303" s="347"/>
      <c r="C1303" s="108"/>
      <c r="D1303" s="108"/>
      <c r="E1303" s="349"/>
    </row>
    <row r="1304" spans="1:5" ht="15.75">
      <c r="A1304" s="151"/>
      <c r="B1304" s="347"/>
      <c r="C1304" s="108"/>
      <c r="D1304" s="108"/>
      <c r="E1304" s="349"/>
    </row>
    <row r="1305" spans="1:5" ht="15.75">
      <c r="A1305" s="151"/>
      <c r="B1305" s="347"/>
      <c r="C1305" s="108"/>
      <c r="D1305" s="108"/>
      <c r="E1305" s="349"/>
    </row>
    <row r="1306" spans="1:5" ht="15.75">
      <c r="A1306" s="151"/>
      <c r="B1306" s="347"/>
      <c r="C1306" s="108"/>
      <c r="D1306" s="108"/>
      <c r="E1306" s="349"/>
    </row>
    <row r="1307" spans="1:5" ht="15.75">
      <c r="A1307" s="151"/>
      <c r="B1307" s="347"/>
      <c r="C1307" s="108"/>
      <c r="D1307" s="108"/>
      <c r="E1307" s="349"/>
    </row>
    <row r="1308" spans="1:5" ht="15.75">
      <c r="A1308" s="151"/>
      <c r="B1308" s="347"/>
      <c r="C1308" s="108"/>
      <c r="D1308" s="108"/>
      <c r="E1308" s="349"/>
    </row>
    <row r="1309" spans="1:5" ht="15.75">
      <c r="A1309" s="151"/>
      <c r="B1309" s="347"/>
      <c r="C1309" s="108"/>
      <c r="D1309" s="108"/>
      <c r="E1309" s="349"/>
    </row>
    <row r="1310" spans="1:5" ht="15.75">
      <c r="A1310" s="151"/>
      <c r="B1310" s="347"/>
      <c r="C1310" s="108"/>
      <c r="D1310" s="108"/>
      <c r="E1310" s="349"/>
    </row>
    <row r="1311" spans="1:5" ht="15.75">
      <c r="A1311" s="151"/>
      <c r="B1311" s="347"/>
      <c r="C1311" s="108"/>
      <c r="D1311" s="108"/>
      <c r="E1311" s="349"/>
    </row>
    <row r="1312" spans="1:5" ht="15.75">
      <c r="A1312" s="151"/>
      <c r="B1312" s="347"/>
      <c r="C1312" s="108"/>
      <c r="D1312" s="108"/>
      <c r="E1312" s="349"/>
    </row>
    <row r="1313" spans="1:5" ht="15.75">
      <c r="A1313" s="151"/>
      <c r="B1313" s="347"/>
      <c r="C1313" s="108"/>
      <c r="D1313" s="108"/>
      <c r="E1313" s="349"/>
    </row>
    <row r="1314" spans="1:5" ht="15.75">
      <c r="A1314" s="151"/>
      <c r="B1314" s="347"/>
      <c r="C1314" s="108"/>
      <c r="D1314" s="108"/>
      <c r="E1314" s="349"/>
    </row>
    <row r="1315" spans="1:5" ht="15.75">
      <c r="A1315" s="151"/>
      <c r="B1315" s="347"/>
      <c r="C1315" s="108"/>
      <c r="D1315" s="108"/>
      <c r="E1315" s="349"/>
    </row>
    <row r="1316" spans="1:5" ht="15.75">
      <c r="A1316" s="151"/>
      <c r="B1316" s="347"/>
      <c r="C1316" s="108"/>
      <c r="D1316" s="108"/>
      <c r="E1316" s="349"/>
    </row>
    <row r="1317" spans="1:5" ht="15.75">
      <c r="A1317" s="151"/>
      <c r="B1317" s="347"/>
      <c r="C1317" s="108"/>
      <c r="D1317" s="108"/>
      <c r="E1317" s="349"/>
    </row>
    <row r="1318" spans="1:5" ht="15.75">
      <c r="A1318" s="151"/>
      <c r="B1318" s="347"/>
      <c r="C1318" s="108"/>
      <c r="D1318" s="108"/>
      <c r="E1318" s="349"/>
    </row>
    <row r="1319" spans="1:5" ht="15.75">
      <c r="A1319" s="151"/>
      <c r="B1319" s="347"/>
      <c r="C1319" s="108"/>
      <c r="D1319" s="108"/>
      <c r="E1319" s="349"/>
    </row>
    <row r="1320" spans="1:5" ht="15.75">
      <c r="A1320" s="151"/>
      <c r="B1320" s="347"/>
      <c r="C1320" s="108"/>
      <c r="D1320" s="108"/>
      <c r="E1320" s="349"/>
    </row>
    <row r="1321" spans="1:5" ht="15.75">
      <c r="A1321" s="151"/>
      <c r="B1321" s="347"/>
      <c r="C1321" s="108"/>
      <c r="D1321" s="108"/>
      <c r="E1321" s="349"/>
    </row>
    <row r="1322" spans="1:5" ht="15.75">
      <c r="A1322" s="151"/>
      <c r="B1322" s="347"/>
      <c r="C1322" s="108"/>
      <c r="D1322" s="108"/>
      <c r="E1322" s="349"/>
    </row>
    <row r="1323" spans="1:5" ht="15.75">
      <c r="A1323" s="151"/>
      <c r="B1323" s="347"/>
      <c r="C1323" s="108"/>
      <c r="D1323" s="108"/>
      <c r="E1323" s="349"/>
    </row>
    <row r="1324" spans="1:5" ht="15.75">
      <c r="A1324" s="151"/>
      <c r="B1324" s="347"/>
      <c r="C1324" s="108"/>
      <c r="D1324" s="108"/>
      <c r="E1324" s="349"/>
    </row>
    <row r="1325" spans="1:5" ht="15.75">
      <c r="A1325" s="151"/>
      <c r="B1325" s="347"/>
      <c r="C1325" s="108"/>
      <c r="D1325" s="108"/>
      <c r="E1325" s="349"/>
    </row>
    <row r="1326" spans="1:5" ht="15.75">
      <c r="A1326" s="151"/>
      <c r="B1326" s="347"/>
      <c r="C1326" s="108"/>
      <c r="D1326" s="108"/>
      <c r="E1326" s="349"/>
    </row>
    <row r="1327" spans="1:5" ht="15.75">
      <c r="A1327" s="151"/>
      <c r="B1327" s="347"/>
      <c r="C1327" s="108"/>
      <c r="D1327" s="108"/>
      <c r="E1327" s="349"/>
    </row>
    <row r="1328" spans="1:5" ht="15.75">
      <c r="A1328" s="151"/>
      <c r="B1328" s="347"/>
      <c r="C1328" s="108"/>
      <c r="D1328" s="108"/>
      <c r="E1328" s="349"/>
    </row>
    <row r="1329" spans="1:5" ht="15.75">
      <c r="A1329" s="151"/>
      <c r="B1329" s="347"/>
      <c r="C1329" s="108"/>
      <c r="D1329" s="108"/>
      <c r="E1329" s="349"/>
    </row>
    <row r="1330" spans="1:5" ht="15.75">
      <c r="A1330" s="151"/>
      <c r="B1330" s="347"/>
      <c r="C1330" s="108"/>
      <c r="D1330" s="108"/>
      <c r="E1330" s="349"/>
    </row>
    <row r="1331" spans="1:5" ht="15.75">
      <c r="A1331" s="151"/>
      <c r="B1331" s="347"/>
      <c r="C1331" s="108"/>
      <c r="D1331" s="108"/>
      <c r="E1331" s="349"/>
    </row>
    <row r="1332" spans="1:5" ht="15.75">
      <c r="A1332" s="151"/>
      <c r="B1332" s="347"/>
      <c r="C1332" s="108"/>
      <c r="D1332" s="108"/>
      <c r="E1332" s="349"/>
    </row>
    <row r="1333" spans="1:5" ht="15.75">
      <c r="A1333" s="151"/>
      <c r="B1333" s="347"/>
      <c r="C1333" s="108"/>
      <c r="D1333" s="108"/>
      <c r="E1333" s="349"/>
    </row>
    <row r="1334" spans="1:5" ht="15.75">
      <c r="A1334" s="151"/>
      <c r="B1334" s="347"/>
      <c r="C1334" s="108"/>
      <c r="D1334" s="108"/>
      <c r="E1334" s="349"/>
    </row>
    <row r="1335" spans="1:5" ht="15.75">
      <c r="A1335" s="151"/>
      <c r="B1335" s="347"/>
      <c r="C1335" s="108"/>
      <c r="D1335" s="108"/>
      <c r="E1335" s="349"/>
    </row>
    <row r="1336" spans="1:5" ht="15.75">
      <c r="A1336" s="151"/>
      <c r="B1336" s="347"/>
      <c r="C1336" s="108"/>
      <c r="D1336" s="108"/>
      <c r="E1336" s="349"/>
    </row>
    <row r="1337" spans="1:5" ht="15.75">
      <c r="A1337" s="151"/>
      <c r="B1337" s="347"/>
      <c r="C1337" s="108"/>
      <c r="D1337" s="108"/>
      <c r="E1337" s="349"/>
    </row>
    <row r="1338" spans="1:5" ht="15.75">
      <c r="A1338" s="151"/>
      <c r="B1338" s="347"/>
      <c r="C1338" s="108"/>
      <c r="D1338" s="108"/>
      <c r="E1338" s="349"/>
    </row>
    <row r="1339" spans="1:5" ht="15.75">
      <c r="A1339" s="151"/>
      <c r="B1339" s="347"/>
      <c r="C1339" s="108"/>
      <c r="D1339" s="108"/>
      <c r="E1339" s="349"/>
    </row>
    <row r="1340" spans="1:5" ht="15.75">
      <c r="A1340" s="151"/>
      <c r="B1340" s="347"/>
      <c r="C1340" s="108"/>
      <c r="D1340" s="108"/>
      <c r="E1340" s="349"/>
    </row>
    <row r="1341" spans="1:5" ht="15.75">
      <c r="A1341" s="151"/>
      <c r="B1341" s="347"/>
      <c r="C1341" s="108"/>
      <c r="D1341" s="108"/>
      <c r="E1341" s="349"/>
    </row>
    <row r="1342" spans="1:5" ht="15.75">
      <c r="A1342" s="151"/>
      <c r="B1342" s="347"/>
      <c r="C1342" s="108"/>
      <c r="D1342" s="108"/>
      <c r="E1342" s="349"/>
    </row>
    <row r="1343" spans="1:5" ht="15.75">
      <c r="A1343" s="151"/>
      <c r="B1343" s="347"/>
      <c r="C1343" s="108"/>
      <c r="D1343" s="108"/>
      <c r="E1343" s="349"/>
    </row>
    <row r="1344" spans="1:5" ht="15.75">
      <c r="A1344" s="151"/>
      <c r="B1344" s="347"/>
      <c r="C1344" s="108"/>
      <c r="D1344" s="108"/>
      <c r="E1344" s="349"/>
    </row>
    <row r="1345" spans="1:5" ht="15.75">
      <c r="A1345" s="151"/>
      <c r="B1345" s="347"/>
      <c r="C1345" s="108"/>
      <c r="D1345" s="108"/>
      <c r="E1345" s="349"/>
    </row>
    <row r="1346" spans="1:5" ht="15.75">
      <c r="A1346" s="151"/>
      <c r="B1346" s="347"/>
      <c r="C1346" s="108"/>
      <c r="D1346" s="108"/>
      <c r="E1346" s="349"/>
    </row>
    <row r="1347" spans="1:5" ht="15.75">
      <c r="A1347" s="151"/>
      <c r="B1347" s="347"/>
      <c r="C1347" s="108"/>
      <c r="D1347" s="108"/>
      <c r="E1347" s="349"/>
    </row>
    <row r="1348" spans="1:5" ht="15.75">
      <c r="A1348" s="151"/>
      <c r="B1348" s="347"/>
      <c r="C1348" s="108"/>
      <c r="D1348" s="108"/>
      <c r="E1348" s="349"/>
    </row>
    <row r="1349" spans="1:5" ht="15.75">
      <c r="A1349" s="151"/>
      <c r="B1349" s="347"/>
      <c r="C1349" s="108"/>
      <c r="D1349" s="108"/>
      <c r="E1349" s="349"/>
    </row>
    <row r="1350" spans="1:5" ht="15.75">
      <c r="A1350" s="151"/>
      <c r="B1350" s="347"/>
      <c r="C1350" s="108"/>
      <c r="D1350" s="108"/>
      <c r="E1350" s="349"/>
    </row>
    <row r="1351" spans="1:5" ht="15.75">
      <c r="A1351" s="151"/>
      <c r="B1351" s="347"/>
      <c r="C1351" s="108"/>
      <c r="D1351" s="108"/>
      <c r="E1351" s="349"/>
    </row>
    <row r="1352" spans="1:5" ht="15.75">
      <c r="A1352" s="151"/>
      <c r="B1352" s="347"/>
      <c r="C1352" s="108"/>
      <c r="D1352" s="108"/>
      <c r="E1352" s="349"/>
    </row>
    <row r="1353" spans="1:5" ht="15.75">
      <c r="A1353" s="151"/>
      <c r="B1353" s="347"/>
      <c r="C1353" s="108"/>
      <c r="D1353" s="108"/>
      <c r="E1353" s="349"/>
    </row>
    <row r="1354" spans="1:5" ht="15.75">
      <c r="A1354" s="151"/>
      <c r="B1354" s="347"/>
      <c r="C1354" s="108"/>
      <c r="D1354" s="108"/>
      <c r="E1354" s="349"/>
    </row>
    <row r="1355" spans="1:5" ht="15.75">
      <c r="A1355" s="151"/>
      <c r="B1355" s="347"/>
      <c r="C1355" s="108"/>
      <c r="D1355" s="108"/>
      <c r="E1355" s="349"/>
    </row>
    <row r="1356" spans="1:5" ht="15.75">
      <c r="A1356" s="151"/>
      <c r="B1356" s="347"/>
      <c r="C1356" s="108"/>
      <c r="D1356" s="108"/>
      <c r="E1356" s="349"/>
    </row>
    <row r="1357" spans="1:5" ht="15.75">
      <c r="A1357" s="151"/>
      <c r="B1357" s="347"/>
      <c r="C1357" s="108"/>
      <c r="D1357" s="108"/>
      <c r="E1357" s="349"/>
    </row>
    <row r="1358" spans="1:5" ht="15.75">
      <c r="A1358" s="151"/>
      <c r="B1358" s="347"/>
      <c r="C1358" s="108"/>
      <c r="D1358" s="108"/>
      <c r="E1358" s="349"/>
    </row>
    <row r="1359" spans="1:5" ht="15.75">
      <c r="A1359" s="151"/>
      <c r="B1359" s="347"/>
      <c r="C1359" s="108"/>
      <c r="D1359" s="108"/>
      <c r="E1359" s="349"/>
    </row>
    <row r="1360" spans="1:5" ht="15.75">
      <c r="A1360" s="151"/>
      <c r="B1360" s="347"/>
      <c r="C1360" s="108"/>
      <c r="D1360" s="108"/>
      <c r="E1360" s="349"/>
    </row>
    <row r="1361" spans="1:5" ht="15.75">
      <c r="A1361" s="151"/>
      <c r="B1361" s="347"/>
      <c r="C1361" s="108"/>
      <c r="D1361" s="108"/>
      <c r="E1361" s="349"/>
    </row>
    <row r="1362" spans="1:5" ht="15.75">
      <c r="A1362" s="151"/>
      <c r="B1362" s="347"/>
      <c r="C1362" s="108"/>
      <c r="D1362" s="108"/>
      <c r="E1362" s="349"/>
    </row>
    <row r="1363" spans="1:5" ht="15.75">
      <c r="A1363" s="151"/>
      <c r="B1363" s="347"/>
      <c r="C1363" s="108"/>
      <c r="D1363" s="108"/>
      <c r="E1363" s="349"/>
    </row>
    <row r="1364" spans="1:5" ht="15.75">
      <c r="A1364" s="151"/>
      <c r="B1364" s="347"/>
      <c r="C1364" s="108"/>
      <c r="D1364" s="108"/>
      <c r="E1364" s="349"/>
    </row>
    <row r="1365" spans="1:5" ht="15.75">
      <c r="A1365" s="151"/>
      <c r="B1365" s="347"/>
      <c r="C1365" s="108"/>
      <c r="D1365" s="108"/>
      <c r="E1365" s="349"/>
    </row>
    <row r="1366" spans="1:5" ht="15.75">
      <c r="A1366" s="151"/>
      <c r="B1366" s="347"/>
      <c r="C1366" s="108"/>
      <c r="D1366" s="108"/>
      <c r="E1366" s="349"/>
    </row>
    <row r="1367" spans="1:5" ht="15.75">
      <c r="A1367" s="151"/>
      <c r="B1367" s="347"/>
      <c r="C1367" s="108"/>
      <c r="D1367" s="108"/>
      <c r="E1367" s="349"/>
    </row>
    <row r="1368" spans="1:5" ht="15.75">
      <c r="A1368" s="151"/>
      <c r="B1368" s="347"/>
      <c r="C1368" s="108"/>
      <c r="D1368" s="108"/>
      <c r="E1368" s="349"/>
    </row>
    <row r="1369" spans="1:5" ht="15.75">
      <c r="A1369" s="151"/>
      <c r="B1369" s="347"/>
      <c r="C1369" s="108"/>
      <c r="D1369" s="108"/>
      <c r="E1369" s="349"/>
    </row>
    <row r="1370" spans="1:5" ht="15.75">
      <c r="A1370" s="151"/>
      <c r="B1370" s="347"/>
      <c r="C1370" s="108"/>
      <c r="D1370" s="108"/>
      <c r="E1370" s="349"/>
    </row>
    <row r="1371" spans="1:5" ht="15.75">
      <c r="A1371" s="151"/>
      <c r="B1371" s="347"/>
      <c r="C1371" s="108"/>
      <c r="D1371" s="108"/>
      <c r="E1371" s="349"/>
    </row>
    <row r="1372" spans="1:5" ht="15.75">
      <c r="A1372" s="151"/>
      <c r="B1372" s="347"/>
      <c r="C1372" s="108"/>
      <c r="D1372" s="108"/>
      <c r="E1372" s="349"/>
    </row>
    <row r="1373" spans="1:5" ht="15.75">
      <c r="A1373" s="151"/>
      <c r="B1373" s="347"/>
      <c r="C1373" s="108"/>
      <c r="D1373" s="108"/>
      <c r="E1373" s="349"/>
    </row>
    <row r="1374" spans="1:5" ht="15.75">
      <c r="A1374" s="151"/>
      <c r="B1374" s="347"/>
      <c r="C1374" s="108"/>
      <c r="D1374" s="108"/>
      <c r="E1374" s="349"/>
    </row>
    <row r="1375" spans="1:5" ht="15.75">
      <c r="A1375" s="151"/>
      <c r="B1375" s="347"/>
      <c r="C1375" s="108"/>
      <c r="D1375" s="108"/>
      <c r="E1375" s="349"/>
    </row>
    <row r="1376" spans="1:5" ht="15.75">
      <c r="A1376" s="151"/>
      <c r="B1376" s="347"/>
      <c r="C1376" s="108"/>
      <c r="D1376" s="108"/>
      <c r="E1376" s="349"/>
    </row>
    <row r="1377" spans="1:5" ht="15.75">
      <c r="A1377" s="151"/>
      <c r="B1377" s="347"/>
      <c r="C1377" s="108"/>
      <c r="D1377" s="108"/>
      <c r="E1377" s="349"/>
    </row>
    <row r="1378" spans="1:5" ht="15.75">
      <c r="A1378" s="151"/>
      <c r="B1378" s="347"/>
      <c r="C1378" s="108"/>
      <c r="D1378" s="108"/>
      <c r="E1378" s="349"/>
    </row>
    <row r="1379" spans="1:5" ht="15.75">
      <c r="A1379" s="151"/>
      <c r="B1379" s="347"/>
      <c r="C1379" s="108"/>
      <c r="D1379" s="108"/>
      <c r="E1379" s="349"/>
    </row>
    <row r="1380" spans="1:5" ht="15.75">
      <c r="A1380" s="151"/>
      <c r="B1380" s="347"/>
      <c r="C1380" s="108"/>
      <c r="D1380" s="108"/>
      <c r="E1380" s="349"/>
    </row>
    <row r="1381" spans="1:5" ht="15.75">
      <c r="A1381" s="151"/>
      <c r="B1381" s="347"/>
      <c r="C1381" s="108"/>
      <c r="D1381" s="108"/>
      <c r="E1381" s="349"/>
    </row>
    <row r="1382" spans="1:5" ht="15.75">
      <c r="A1382" s="151"/>
      <c r="B1382" s="347"/>
      <c r="C1382" s="108"/>
      <c r="D1382" s="108"/>
      <c r="E1382" s="349"/>
    </row>
    <row r="1383" spans="1:5" ht="15.75">
      <c r="A1383" s="151"/>
      <c r="B1383" s="347"/>
      <c r="C1383" s="108"/>
      <c r="D1383" s="108"/>
      <c r="E1383" s="349"/>
    </row>
    <row r="1384" spans="1:5" ht="15.75">
      <c r="A1384" s="151"/>
      <c r="B1384" s="347"/>
      <c r="C1384" s="108"/>
      <c r="D1384" s="108"/>
      <c r="E1384" s="349"/>
    </row>
    <row r="1385" spans="1:5" ht="15.75">
      <c r="A1385" s="151"/>
      <c r="B1385" s="347"/>
      <c r="C1385" s="108"/>
      <c r="D1385" s="108"/>
      <c r="E1385" s="349"/>
    </row>
    <row r="1386" spans="1:5" ht="15.75">
      <c r="A1386" s="151"/>
      <c r="B1386" s="347"/>
      <c r="C1386" s="108"/>
      <c r="D1386" s="108"/>
      <c r="E1386" s="349"/>
    </row>
    <row r="1387" spans="1:5" ht="15.75">
      <c r="A1387" s="151"/>
      <c r="B1387" s="347"/>
      <c r="C1387" s="108"/>
      <c r="D1387" s="108"/>
      <c r="E1387" s="349"/>
    </row>
    <row r="1388" spans="1:5" ht="15.75">
      <c r="A1388" s="151"/>
      <c r="B1388" s="347"/>
      <c r="C1388" s="108"/>
      <c r="D1388" s="108"/>
      <c r="E1388" s="349"/>
    </row>
    <row r="1389" spans="1:5" ht="15.75">
      <c r="A1389" s="151"/>
      <c r="B1389" s="347"/>
      <c r="C1389" s="108"/>
      <c r="D1389" s="108"/>
      <c r="E1389" s="349"/>
    </row>
    <row r="1390" spans="1:5" ht="15.75">
      <c r="A1390" s="151"/>
      <c r="B1390" s="347"/>
      <c r="C1390" s="108"/>
      <c r="D1390" s="108"/>
      <c r="E1390" s="349"/>
    </row>
    <row r="1391" spans="1:5" ht="15.75">
      <c r="A1391" s="151"/>
      <c r="B1391" s="347"/>
      <c r="C1391" s="108"/>
      <c r="D1391" s="108"/>
      <c r="E1391" s="349"/>
    </row>
    <row r="1392" spans="1:5" ht="15.75">
      <c r="A1392" s="151"/>
      <c r="B1392" s="347"/>
      <c r="C1392" s="108"/>
      <c r="D1392" s="108"/>
      <c r="E1392" s="349"/>
    </row>
    <row r="1393" spans="1:5" ht="15.75">
      <c r="A1393" s="151"/>
      <c r="B1393" s="347"/>
      <c r="C1393" s="108"/>
      <c r="D1393" s="108"/>
      <c r="E1393" s="349"/>
    </row>
    <row r="1394" spans="1:5" ht="15.75">
      <c r="A1394" s="151"/>
      <c r="B1394" s="347"/>
      <c r="C1394" s="108"/>
      <c r="D1394" s="108"/>
      <c r="E1394" s="349"/>
    </row>
    <row r="1395" spans="1:5" ht="15.75">
      <c r="A1395" s="151"/>
      <c r="B1395" s="347"/>
      <c r="C1395" s="108"/>
      <c r="D1395" s="108"/>
      <c r="E1395" s="349"/>
    </row>
    <row r="1396" spans="1:5" ht="15.75">
      <c r="A1396" s="151"/>
      <c r="B1396" s="347"/>
      <c r="C1396" s="108"/>
      <c r="D1396" s="108"/>
      <c r="E1396" s="349"/>
    </row>
    <row r="1397" spans="1:5" ht="15.75">
      <c r="A1397" s="151"/>
      <c r="B1397" s="347"/>
      <c r="C1397" s="108"/>
      <c r="D1397" s="108"/>
      <c r="E1397" s="349"/>
    </row>
    <row r="1398" spans="1:5" ht="15.75">
      <c r="A1398" s="151"/>
      <c r="B1398" s="347"/>
      <c r="C1398" s="108"/>
      <c r="D1398" s="108"/>
      <c r="E1398" s="349"/>
    </row>
    <row r="1399" spans="1:5" ht="15.75">
      <c r="A1399" s="151"/>
      <c r="B1399" s="347"/>
      <c r="C1399" s="108"/>
      <c r="D1399" s="108"/>
      <c r="E1399" s="349"/>
    </row>
    <row r="1400" spans="1:5" ht="15.75">
      <c r="A1400" s="151"/>
      <c r="B1400" s="347"/>
      <c r="C1400" s="108"/>
      <c r="D1400" s="108"/>
      <c r="E1400" s="349"/>
    </row>
    <row r="1401" spans="1:5" ht="15.75">
      <c r="A1401" s="151"/>
      <c r="B1401" s="347"/>
      <c r="C1401" s="108"/>
      <c r="D1401" s="108"/>
      <c r="E1401" s="349"/>
    </row>
    <row r="1402" spans="1:5" ht="15.75">
      <c r="A1402" s="151"/>
      <c r="B1402" s="347"/>
      <c r="C1402" s="108"/>
      <c r="D1402" s="108"/>
      <c r="E1402" s="349"/>
    </row>
    <row r="1403" spans="1:5" ht="15.75">
      <c r="A1403" s="151"/>
      <c r="B1403" s="347"/>
      <c r="C1403" s="108"/>
      <c r="D1403" s="108"/>
      <c r="E1403" s="349"/>
    </row>
    <row r="1404" spans="1:5" ht="15.75">
      <c r="A1404" s="151"/>
      <c r="B1404" s="347"/>
      <c r="C1404" s="108"/>
      <c r="D1404" s="108"/>
      <c r="E1404" s="349"/>
    </row>
    <row r="1405" spans="1:5" ht="15.75">
      <c r="A1405" s="151"/>
      <c r="B1405" s="347"/>
      <c r="C1405" s="108"/>
      <c r="D1405" s="108"/>
      <c r="E1405" s="349"/>
    </row>
    <row r="1406" spans="1:5" ht="15.75">
      <c r="A1406" s="151"/>
      <c r="B1406" s="347"/>
      <c r="C1406" s="108"/>
      <c r="D1406" s="108"/>
      <c r="E1406" s="349"/>
    </row>
    <row r="1407" spans="1:5" ht="15.75">
      <c r="A1407" s="151"/>
      <c r="B1407" s="347"/>
      <c r="C1407" s="108"/>
      <c r="D1407" s="108"/>
      <c r="E1407" s="349"/>
    </row>
    <row r="1408" spans="1:5" ht="15.75">
      <c r="A1408" s="151"/>
      <c r="B1408" s="347"/>
      <c r="C1408" s="108"/>
      <c r="D1408" s="108"/>
      <c r="E1408" s="349"/>
    </row>
    <row r="1409" spans="1:5" ht="15.75">
      <c r="A1409" s="151"/>
      <c r="B1409" s="347"/>
      <c r="C1409" s="108"/>
      <c r="D1409" s="108"/>
      <c r="E1409" s="349"/>
    </row>
    <row r="1410" spans="1:5" ht="15.75">
      <c r="A1410" s="151"/>
      <c r="B1410" s="347"/>
      <c r="C1410" s="108"/>
      <c r="D1410" s="108"/>
      <c r="E1410" s="349"/>
    </row>
    <row r="1411" spans="1:5" ht="15.75">
      <c r="A1411" s="151"/>
      <c r="B1411" s="347"/>
      <c r="C1411" s="108"/>
      <c r="D1411" s="108"/>
      <c r="E1411" s="349"/>
    </row>
    <row r="1412" spans="1:5" ht="15.75">
      <c r="A1412" s="151"/>
      <c r="B1412" s="347"/>
      <c r="C1412" s="108"/>
      <c r="D1412" s="108"/>
      <c r="E1412" s="349"/>
    </row>
    <row r="1413" spans="1:5" ht="15.75">
      <c r="A1413" s="151"/>
      <c r="B1413" s="347"/>
      <c r="C1413" s="108"/>
      <c r="D1413" s="108"/>
      <c r="E1413" s="349"/>
    </row>
    <row r="1414" spans="1:5" ht="15.75">
      <c r="A1414" s="151"/>
      <c r="B1414" s="347"/>
      <c r="C1414" s="108"/>
      <c r="D1414" s="108"/>
      <c r="E1414" s="349"/>
    </row>
    <row r="1415" spans="1:5" ht="15.75">
      <c r="A1415" s="151"/>
      <c r="B1415" s="347"/>
      <c r="C1415" s="108"/>
      <c r="D1415" s="108"/>
      <c r="E1415" s="349"/>
    </row>
    <row r="1416" spans="1:5" ht="15.75">
      <c r="A1416" s="151"/>
      <c r="B1416" s="347"/>
      <c r="C1416" s="108"/>
      <c r="D1416" s="108"/>
      <c r="E1416" s="349"/>
    </row>
    <row r="1417" spans="1:5" ht="15.75">
      <c r="A1417" s="151"/>
      <c r="B1417" s="347"/>
      <c r="C1417" s="108"/>
      <c r="D1417" s="108"/>
      <c r="E1417" s="349"/>
    </row>
    <row r="1418" spans="1:5" ht="15.75">
      <c r="A1418" s="151"/>
      <c r="B1418" s="347"/>
      <c r="C1418" s="108"/>
      <c r="D1418" s="108"/>
      <c r="E1418" s="349"/>
    </row>
    <row r="1419" spans="1:5" ht="15.75">
      <c r="A1419" s="151"/>
      <c r="B1419" s="347"/>
      <c r="C1419" s="108"/>
      <c r="D1419" s="108"/>
      <c r="E1419" s="349"/>
    </row>
    <row r="1420" spans="1:5" ht="15.75">
      <c r="A1420" s="151"/>
      <c r="B1420" s="347"/>
      <c r="C1420" s="108"/>
      <c r="D1420" s="108"/>
      <c r="E1420" s="349"/>
    </row>
    <row r="1421" spans="1:5" ht="15.75">
      <c r="A1421" s="151"/>
      <c r="B1421" s="347"/>
      <c r="C1421" s="108"/>
      <c r="D1421" s="108"/>
      <c r="E1421" s="349"/>
    </row>
    <row r="1422" spans="1:5" ht="15.75">
      <c r="A1422" s="151"/>
      <c r="B1422" s="347"/>
      <c r="C1422" s="108"/>
      <c r="D1422" s="108"/>
      <c r="E1422" s="349"/>
    </row>
    <row r="1423" spans="1:5" ht="15.75">
      <c r="A1423" s="151"/>
      <c r="B1423" s="347"/>
      <c r="C1423" s="108"/>
      <c r="D1423" s="108"/>
      <c r="E1423" s="349"/>
    </row>
    <row r="1424" spans="1:5" ht="15.75">
      <c r="A1424" s="151"/>
      <c r="B1424" s="347"/>
      <c r="C1424" s="108"/>
      <c r="D1424" s="108"/>
      <c r="E1424" s="349"/>
    </row>
    <row r="1425" spans="1:5" ht="15.75">
      <c r="A1425" s="151"/>
      <c r="B1425" s="347"/>
      <c r="C1425" s="108"/>
      <c r="D1425" s="108"/>
      <c r="E1425" s="349"/>
    </row>
    <row r="1426" spans="1:5" ht="15.75">
      <c r="A1426" s="151"/>
      <c r="B1426" s="347"/>
      <c r="C1426" s="108"/>
      <c r="D1426" s="108"/>
      <c r="E1426" s="349"/>
    </row>
    <row r="1427" spans="1:5" ht="15.75">
      <c r="A1427" s="151"/>
      <c r="B1427" s="347"/>
      <c r="C1427" s="108"/>
      <c r="D1427" s="108"/>
      <c r="E1427" s="349"/>
    </row>
    <row r="1428" spans="1:5" ht="15.75">
      <c r="A1428" s="151"/>
      <c r="B1428" s="347"/>
      <c r="C1428" s="108"/>
      <c r="D1428" s="108"/>
      <c r="E1428" s="349"/>
    </row>
    <row r="1429" spans="1:5" ht="15.75">
      <c r="A1429" s="151"/>
      <c r="B1429" s="347"/>
      <c r="C1429" s="108"/>
      <c r="D1429" s="108"/>
      <c r="E1429" s="349"/>
    </row>
    <row r="1430" spans="1:5" ht="15.75">
      <c r="A1430" s="151"/>
      <c r="B1430" s="347"/>
      <c r="C1430" s="108"/>
      <c r="D1430" s="108"/>
      <c r="E1430" s="349"/>
    </row>
    <row r="1431" spans="1:5" ht="15.75">
      <c r="A1431" s="151"/>
      <c r="B1431" s="347"/>
      <c r="C1431" s="108"/>
      <c r="D1431" s="108"/>
      <c r="E1431" s="349"/>
    </row>
    <row r="1432" spans="1:5" ht="15.75">
      <c r="A1432" s="151"/>
      <c r="B1432" s="347"/>
      <c r="C1432" s="108"/>
      <c r="D1432" s="108"/>
      <c r="E1432" s="349"/>
    </row>
    <row r="1433" spans="1:5" ht="15.75">
      <c r="A1433" s="151"/>
      <c r="B1433" s="347"/>
      <c r="C1433" s="108"/>
      <c r="D1433" s="108"/>
      <c r="E1433" s="349"/>
    </row>
    <row r="1434" spans="1:5" ht="15.75">
      <c r="A1434" s="151"/>
      <c r="B1434" s="347"/>
      <c r="C1434" s="108"/>
      <c r="D1434" s="108"/>
      <c r="E1434" s="349"/>
    </row>
    <row r="1435" spans="1:5" ht="15.75">
      <c r="A1435" s="151"/>
      <c r="B1435" s="347"/>
      <c r="C1435" s="108"/>
      <c r="D1435" s="108"/>
      <c r="E1435" s="349"/>
    </row>
    <row r="1436" spans="1:5" ht="15.75">
      <c r="A1436" s="151"/>
      <c r="B1436" s="347"/>
      <c r="C1436" s="108"/>
      <c r="D1436" s="108"/>
      <c r="E1436" s="349"/>
    </row>
    <row r="1437" spans="1:5" ht="15.75">
      <c r="A1437" s="151"/>
      <c r="B1437" s="347"/>
      <c r="C1437" s="108"/>
      <c r="D1437" s="108"/>
      <c r="E1437" s="349"/>
    </row>
    <row r="1438" spans="1:5" ht="15.75">
      <c r="A1438" s="151"/>
      <c r="B1438" s="347"/>
      <c r="C1438" s="108"/>
      <c r="D1438" s="108"/>
      <c r="E1438" s="349"/>
    </row>
    <row r="1439" spans="1:5" ht="15.75">
      <c r="A1439" s="151"/>
      <c r="B1439" s="347"/>
      <c r="C1439" s="108"/>
      <c r="D1439" s="108"/>
      <c r="E1439" s="349"/>
    </row>
    <row r="1440" spans="1:5" ht="15.75">
      <c r="A1440" s="151"/>
      <c r="B1440" s="347"/>
      <c r="C1440" s="108"/>
      <c r="D1440" s="108"/>
      <c r="E1440" s="349"/>
    </row>
    <row r="1441" spans="1:5" ht="15.75">
      <c r="A1441" s="151"/>
      <c r="B1441" s="347"/>
      <c r="C1441" s="108"/>
      <c r="D1441" s="108"/>
      <c r="E1441" s="349"/>
    </row>
    <row r="1442" spans="1:5" ht="15.75">
      <c r="A1442" s="151"/>
      <c r="B1442" s="347"/>
      <c r="C1442" s="108"/>
      <c r="D1442" s="108"/>
      <c r="E1442" s="349"/>
    </row>
    <row r="1443" spans="1:5" ht="15.75">
      <c r="A1443" s="151"/>
      <c r="B1443" s="347"/>
      <c r="C1443" s="108"/>
      <c r="D1443" s="108"/>
      <c r="E1443" s="349"/>
    </row>
    <row r="1444" spans="1:5" ht="15.75">
      <c r="A1444" s="151"/>
      <c r="B1444" s="347"/>
      <c r="C1444" s="108"/>
      <c r="D1444" s="108"/>
      <c r="E1444" s="349"/>
    </row>
    <row r="1445" spans="1:5" ht="15.75">
      <c r="A1445" s="151"/>
      <c r="B1445" s="347"/>
      <c r="C1445" s="108"/>
      <c r="D1445" s="108"/>
      <c r="E1445" s="349"/>
    </row>
    <row r="1446" spans="1:5" ht="15.75">
      <c r="A1446" s="151"/>
      <c r="B1446" s="347"/>
      <c r="C1446" s="108"/>
      <c r="D1446" s="108"/>
      <c r="E1446" s="349"/>
    </row>
    <row r="1447" spans="1:5" ht="15.75">
      <c r="A1447" s="151"/>
      <c r="B1447" s="347"/>
      <c r="C1447" s="108"/>
      <c r="D1447" s="108"/>
      <c r="E1447" s="349"/>
    </row>
    <row r="1448" spans="1:5" ht="15.75">
      <c r="A1448" s="151"/>
      <c r="B1448" s="347"/>
      <c r="C1448" s="108"/>
      <c r="D1448" s="108"/>
      <c r="E1448" s="349"/>
    </row>
    <row r="1449" spans="1:5" ht="15.75">
      <c r="A1449" s="151"/>
      <c r="B1449" s="347"/>
      <c r="C1449" s="108"/>
      <c r="D1449" s="108"/>
      <c r="E1449" s="349"/>
    </row>
    <row r="1450" spans="1:5" ht="15.75">
      <c r="A1450" s="151"/>
      <c r="B1450" s="347"/>
      <c r="C1450" s="108"/>
      <c r="D1450" s="108"/>
      <c r="E1450" s="349"/>
    </row>
    <row r="1451" spans="1:5" ht="15.75">
      <c r="A1451" s="151"/>
      <c r="B1451" s="347"/>
      <c r="C1451" s="108"/>
      <c r="D1451" s="108"/>
      <c r="E1451" s="349"/>
    </row>
    <row r="1452" spans="1:5" ht="15.75">
      <c r="A1452" s="151"/>
      <c r="B1452" s="347"/>
      <c r="C1452" s="108"/>
      <c r="D1452" s="108"/>
      <c r="E1452" s="349"/>
    </row>
    <row r="1453" spans="1:5" ht="15.75">
      <c r="A1453" s="151"/>
      <c r="B1453" s="347"/>
      <c r="C1453" s="108"/>
      <c r="D1453" s="108"/>
      <c r="E1453" s="349"/>
    </row>
    <row r="1454" spans="1:5" ht="15.75">
      <c r="A1454" s="151"/>
      <c r="B1454" s="347"/>
      <c r="C1454" s="108"/>
      <c r="D1454" s="108"/>
      <c r="E1454" s="349"/>
    </row>
    <row r="1455" spans="1:5" ht="15.75">
      <c r="A1455" s="151"/>
      <c r="B1455" s="347"/>
      <c r="C1455" s="108"/>
      <c r="D1455" s="108"/>
      <c r="E1455" s="349"/>
    </row>
    <row r="1456" spans="1:5" ht="15.75">
      <c r="A1456" s="151"/>
      <c r="B1456" s="347"/>
      <c r="C1456" s="108"/>
      <c r="D1456" s="108"/>
      <c r="E1456" s="349"/>
    </row>
    <row r="1457" spans="1:5" ht="15.75">
      <c r="A1457" s="151"/>
      <c r="B1457" s="347"/>
      <c r="C1457" s="108"/>
      <c r="D1457" s="108"/>
      <c r="E1457" s="349"/>
    </row>
    <row r="1458" spans="1:5" ht="15.75">
      <c r="A1458" s="151"/>
      <c r="B1458" s="347"/>
      <c r="C1458" s="108"/>
      <c r="D1458" s="108"/>
      <c r="E1458" s="349"/>
    </row>
    <row r="1459" spans="1:5" ht="15.75">
      <c r="A1459" s="151"/>
      <c r="B1459" s="347"/>
      <c r="C1459" s="108"/>
      <c r="D1459" s="108"/>
      <c r="E1459" s="349"/>
    </row>
    <row r="1460" spans="1:5" ht="15.75">
      <c r="A1460" s="151"/>
      <c r="B1460" s="347"/>
      <c r="C1460" s="108"/>
      <c r="D1460" s="108"/>
      <c r="E1460" s="349"/>
    </row>
    <row r="1461" spans="1:5" ht="15.75">
      <c r="A1461" s="151"/>
      <c r="B1461" s="347"/>
      <c r="C1461" s="108"/>
      <c r="D1461" s="108"/>
      <c r="E1461" s="349"/>
    </row>
    <row r="1462" spans="1:5" ht="15.75">
      <c r="A1462" s="151"/>
      <c r="B1462" s="347"/>
      <c r="C1462" s="108"/>
      <c r="D1462" s="108"/>
      <c r="E1462" s="349"/>
    </row>
    <row r="1463" spans="1:5" ht="15.75">
      <c r="A1463" s="151"/>
      <c r="B1463" s="347"/>
      <c r="C1463" s="108"/>
      <c r="D1463" s="108"/>
      <c r="E1463" s="349"/>
    </row>
    <row r="1464" spans="1:5" ht="15.75">
      <c r="A1464" s="151"/>
      <c r="B1464" s="347"/>
      <c r="C1464" s="108"/>
      <c r="D1464" s="108"/>
      <c r="E1464" s="349"/>
    </row>
    <row r="1465" spans="1:5" ht="15.75">
      <c r="A1465" s="151"/>
      <c r="B1465" s="347"/>
      <c r="C1465" s="108"/>
      <c r="D1465" s="108"/>
      <c r="E1465" s="349"/>
    </row>
    <row r="1466" spans="1:5" ht="15.75">
      <c r="A1466" s="151"/>
      <c r="B1466" s="347"/>
      <c r="C1466" s="108"/>
      <c r="D1466" s="108"/>
      <c r="E1466" s="349"/>
    </row>
    <row r="1467" spans="1:5" ht="15.75">
      <c r="A1467" s="151"/>
      <c r="B1467" s="347"/>
      <c r="C1467" s="108"/>
      <c r="D1467" s="108"/>
      <c r="E1467" s="349"/>
    </row>
    <row r="1468" spans="1:5" ht="15.75">
      <c r="A1468" s="151"/>
      <c r="B1468" s="347"/>
      <c r="C1468" s="108"/>
      <c r="D1468" s="108"/>
      <c r="E1468" s="349"/>
    </row>
    <row r="1469" spans="1:5" ht="15.75">
      <c r="A1469" s="151"/>
      <c r="B1469" s="347"/>
      <c r="C1469" s="108"/>
      <c r="D1469" s="108"/>
      <c r="E1469" s="349"/>
    </row>
    <row r="1470" spans="1:5" ht="15.75">
      <c r="A1470" s="151"/>
      <c r="B1470" s="347"/>
      <c r="C1470" s="108"/>
      <c r="D1470" s="108"/>
      <c r="E1470" s="349"/>
    </row>
    <row r="1471" spans="1:5" ht="15.75">
      <c r="A1471" s="151"/>
      <c r="B1471" s="347"/>
      <c r="C1471" s="108"/>
      <c r="D1471" s="108"/>
      <c r="E1471" s="349"/>
    </row>
    <row r="1472" spans="1:5" ht="15.75">
      <c r="A1472" s="151"/>
      <c r="B1472" s="347"/>
      <c r="C1472" s="108"/>
      <c r="D1472" s="108"/>
      <c r="E1472" s="349"/>
    </row>
    <row r="1473" spans="1:5" ht="15.75">
      <c r="A1473" s="151"/>
      <c r="B1473" s="347"/>
      <c r="C1473" s="108"/>
      <c r="D1473" s="108"/>
      <c r="E1473" s="349"/>
    </row>
    <row r="1474" spans="1:5" ht="15.75">
      <c r="A1474" s="151"/>
      <c r="B1474" s="347"/>
      <c r="C1474" s="108"/>
      <c r="D1474" s="108"/>
      <c r="E1474" s="349"/>
    </row>
    <row r="1475" spans="1:5" ht="15.75">
      <c r="A1475" s="151"/>
      <c r="B1475" s="347"/>
      <c r="C1475" s="108"/>
      <c r="D1475" s="108"/>
      <c r="E1475" s="349"/>
    </row>
    <row r="1476" spans="1:5" ht="15.75">
      <c r="A1476" s="151"/>
      <c r="B1476" s="347"/>
      <c r="C1476" s="108"/>
      <c r="D1476" s="108"/>
      <c r="E1476" s="349"/>
    </row>
    <row r="1477" spans="1:5" ht="15.75">
      <c r="A1477" s="151"/>
      <c r="B1477" s="347"/>
      <c r="C1477" s="108"/>
      <c r="D1477" s="108"/>
      <c r="E1477" s="349"/>
    </row>
    <row r="1478" spans="1:5" ht="15.75">
      <c r="A1478" s="151"/>
      <c r="B1478" s="347"/>
      <c r="C1478" s="108"/>
      <c r="D1478" s="108"/>
      <c r="E1478" s="349"/>
    </row>
    <row r="1479" spans="1:5" ht="15.75">
      <c r="A1479" s="151"/>
      <c r="B1479" s="347"/>
      <c r="C1479" s="108"/>
      <c r="D1479" s="108"/>
      <c r="E1479" s="349"/>
    </row>
    <row r="1480" spans="1:5" ht="15.75">
      <c r="A1480" s="151"/>
      <c r="B1480" s="347"/>
      <c r="C1480" s="108"/>
      <c r="D1480" s="108"/>
      <c r="E1480" s="349"/>
    </row>
    <row r="1481" spans="1:5" ht="15.75">
      <c r="A1481" s="151"/>
      <c r="B1481" s="347"/>
      <c r="C1481" s="108"/>
      <c r="D1481" s="108"/>
      <c r="E1481" s="349"/>
    </row>
    <row r="1482" spans="1:5" ht="15.75">
      <c r="A1482" s="151"/>
      <c r="B1482" s="347"/>
      <c r="C1482" s="108"/>
      <c r="D1482" s="108"/>
      <c r="E1482" s="349"/>
    </row>
    <row r="1483" spans="1:5" ht="15.75">
      <c r="A1483" s="151"/>
      <c r="B1483" s="347"/>
      <c r="C1483" s="108"/>
      <c r="D1483" s="108"/>
      <c r="E1483" s="349"/>
    </row>
    <row r="1484" spans="1:5" ht="15.75">
      <c r="A1484" s="151"/>
      <c r="B1484" s="347"/>
      <c r="C1484" s="108"/>
      <c r="D1484" s="108"/>
      <c r="E1484" s="349"/>
    </row>
    <row r="1485" spans="1:5" ht="15.75">
      <c r="A1485" s="151"/>
      <c r="B1485" s="347"/>
      <c r="C1485" s="108"/>
      <c r="D1485" s="108"/>
      <c r="E1485" s="349"/>
    </row>
    <row r="1486" spans="1:5" ht="15.75">
      <c r="A1486" s="151"/>
      <c r="B1486" s="347"/>
      <c r="C1486" s="108"/>
      <c r="D1486" s="108"/>
      <c r="E1486" s="349"/>
    </row>
    <row r="1487" spans="1:5" ht="15.75">
      <c r="A1487" s="151"/>
      <c r="B1487" s="347"/>
      <c r="C1487" s="108"/>
      <c r="D1487" s="108"/>
      <c r="E1487" s="349"/>
    </row>
    <row r="1488" spans="1:5" ht="15.75">
      <c r="A1488" s="151"/>
      <c r="B1488" s="347"/>
      <c r="C1488" s="108"/>
      <c r="D1488" s="108"/>
      <c r="E1488" s="349"/>
    </row>
    <row r="1489" spans="1:5" ht="15.75">
      <c r="A1489" s="151"/>
      <c r="B1489" s="347"/>
      <c r="C1489" s="108"/>
      <c r="D1489" s="108"/>
      <c r="E1489" s="349"/>
    </row>
    <row r="1490" spans="1:5" ht="15.75">
      <c r="A1490" s="151"/>
      <c r="B1490" s="347"/>
      <c r="C1490" s="108"/>
      <c r="D1490" s="108"/>
      <c r="E1490" s="349"/>
    </row>
    <row r="1491" spans="1:5" ht="15.75">
      <c r="A1491" s="151"/>
      <c r="B1491" s="347"/>
      <c r="C1491" s="108"/>
      <c r="D1491" s="108"/>
      <c r="E1491" s="349"/>
    </row>
    <row r="1492" spans="1:5" ht="15.75">
      <c r="A1492" s="151"/>
      <c r="B1492" s="347"/>
      <c r="C1492" s="108"/>
      <c r="D1492" s="108"/>
      <c r="E1492" s="349"/>
    </row>
    <row r="1493" spans="1:5" ht="15.75">
      <c r="A1493" s="151"/>
      <c r="B1493" s="347"/>
      <c r="C1493" s="108"/>
      <c r="D1493" s="108"/>
      <c r="E1493" s="349"/>
    </row>
    <row r="1494" spans="1:5" ht="15.75">
      <c r="A1494" s="151"/>
      <c r="B1494" s="347"/>
      <c r="C1494" s="108"/>
      <c r="D1494" s="108"/>
      <c r="E1494" s="349"/>
    </row>
    <row r="1495" spans="1:5" ht="15.75">
      <c r="A1495" s="151"/>
      <c r="B1495" s="347"/>
      <c r="C1495" s="108"/>
      <c r="D1495" s="108"/>
      <c r="E1495" s="349"/>
    </row>
    <row r="1496" spans="1:5" ht="15.75">
      <c r="A1496" s="151"/>
      <c r="B1496" s="347"/>
      <c r="C1496" s="108"/>
      <c r="D1496" s="108"/>
      <c r="E1496" s="349"/>
    </row>
    <row r="1497" spans="1:5" ht="15.75">
      <c r="A1497" s="151"/>
      <c r="B1497" s="347"/>
      <c r="C1497" s="108"/>
      <c r="D1497" s="108"/>
      <c r="E1497" s="349"/>
    </row>
    <row r="1498" spans="1:5" ht="15.75">
      <c r="A1498" s="151"/>
      <c r="B1498" s="347"/>
      <c r="C1498" s="108"/>
      <c r="D1498" s="108"/>
      <c r="E1498" s="349"/>
    </row>
    <row r="1499" spans="1:5" ht="15.75">
      <c r="A1499" s="151"/>
      <c r="B1499" s="347"/>
      <c r="C1499" s="108"/>
      <c r="D1499" s="108"/>
      <c r="E1499" s="349"/>
    </row>
    <row r="1500" spans="1:5" ht="15.75">
      <c r="A1500" s="151"/>
      <c r="B1500" s="347"/>
      <c r="C1500" s="108"/>
      <c r="D1500" s="108"/>
      <c r="E1500" s="349"/>
    </row>
    <row r="1501" spans="1:5" ht="15.75">
      <c r="A1501" s="151"/>
      <c r="B1501" s="347"/>
      <c r="C1501" s="108"/>
      <c r="D1501" s="108"/>
      <c r="E1501" s="349"/>
    </row>
    <row r="1502" spans="1:5" ht="15.75">
      <c r="A1502" s="151"/>
      <c r="B1502" s="347"/>
      <c r="C1502" s="108"/>
      <c r="D1502" s="108"/>
      <c r="E1502" s="349"/>
    </row>
    <row r="1503" spans="1:5" ht="15.75">
      <c r="A1503" s="151"/>
      <c r="B1503" s="347"/>
      <c r="C1503" s="108"/>
      <c r="D1503" s="108"/>
      <c r="E1503" s="349"/>
    </row>
    <row r="1504" spans="1:5" ht="15.75">
      <c r="A1504" s="151"/>
      <c r="B1504" s="347"/>
      <c r="C1504" s="108"/>
      <c r="D1504" s="108"/>
      <c r="E1504" s="349"/>
    </row>
    <row r="1505" spans="1:5" ht="15.75">
      <c r="A1505" s="151"/>
      <c r="B1505" s="347"/>
      <c r="C1505" s="108"/>
      <c r="D1505" s="108"/>
      <c r="E1505" s="349"/>
    </row>
    <row r="1506" spans="1:5" ht="15.75">
      <c r="A1506" s="151"/>
      <c r="B1506" s="347"/>
      <c r="C1506" s="108"/>
      <c r="D1506" s="108"/>
      <c r="E1506" s="349"/>
    </row>
    <row r="1507" spans="1:5" ht="15.75">
      <c r="A1507" s="151"/>
      <c r="B1507" s="347"/>
      <c r="C1507" s="108"/>
      <c r="D1507" s="108"/>
      <c r="E1507" s="349"/>
    </row>
    <row r="1508" spans="1:5" ht="15.75">
      <c r="A1508" s="151"/>
      <c r="B1508" s="347"/>
      <c r="C1508" s="108"/>
      <c r="D1508" s="108"/>
      <c r="E1508" s="349"/>
    </row>
    <row r="1509" spans="1:5" ht="15.75">
      <c r="A1509" s="151"/>
      <c r="B1509" s="347"/>
      <c r="C1509" s="108"/>
      <c r="D1509" s="108"/>
      <c r="E1509" s="349"/>
    </row>
    <row r="1510" spans="1:5" ht="15.75">
      <c r="A1510" s="151"/>
      <c r="B1510" s="347"/>
      <c r="C1510" s="108"/>
      <c r="D1510" s="108"/>
      <c r="E1510" s="349"/>
    </row>
    <row r="1511" spans="1:5" ht="15.75">
      <c r="A1511" s="151"/>
      <c r="B1511" s="347"/>
      <c r="C1511" s="108"/>
      <c r="D1511" s="108"/>
      <c r="E1511" s="349"/>
    </row>
    <row r="1512" spans="1:5" ht="15.75">
      <c r="A1512" s="151"/>
      <c r="B1512" s="347"/>
      <c r="C1512" s="108"/>
      <c r="D1512" s="108"/>
      <c r="E1512" s="349"/>
    </row>
    <row r="1513" spans="1:5" ht="15.75">
      <c r="A1513" s="151"/>
      <c r="B1513" s="347"/>
      <c r="C1513" s="108"/>
      <c r="D1513" s="108"/>
      <c r="E1513" s="349"/>
    </row>
    <row r="1514" spans="1:5" ht="15.75">
      <c r="A1514" s="151"/>
      <c r="B1514" s="347"/>
      <c r="C1514" s="108"/>
      <c r="D1514" s="108"/>
      <c r="E1514" s="349"/>
    </row>
    <row r="1515" spans="1:5" ht="15.75">
      <c r="A1515" s="151"/>
      <c r="B1515" s="347"/>
      <c r="C1515" s="108"/>
      <c r="D1515" s="108"/>
      <c r="E1515" s="349"/>
    </row>
    <row r="1516" spans="1:5" ht="15.75">
      <c r="A1516" s="151"/>
      <c r="B1516" s="347"/>
      <c r="C1516" s="108"/>
      <c r="D1516" s="108"/>
      <c r="E1516" s="349"/>
    </row>
    <row r="1517" spans="1:5" ht="15.75">
      <c r="A1517" s="151"/>
      <c r="B1517" s="347"/>
      <c r="C1517" s="108"/>
      <c r="D1517" s="108"/>
      <c r="E1517" s="349"/>
    </row>
    <row r="1518" spans="1:5" ht="15.75">
      <c r="A1518" s="151"/>
      <c r="B1518" s="347"/>
      <c r="C1518" s="108"/>
      <c r="D1518" s="108"/>
      <c r="E1518" s="349"/>
    </row>
    <row r="1519" spans="1:5" ht="15.75">
      <c r="A1519" s="151"/>
      <c r="B1519" s="347"/>
      <c r="C1519" s="108"/>
      <c r="D1519" s="108"/>
      <c r="E1519" s="349"/>
    </row>
    <row r="1520" spans="1:5" ht="15.75">
      <c r="A1520" s="151"/>
      <c r="B1520" s="347"/>
      <c r="C1520" s="108"/>
      <c r="D1520" s="108"/>
      <c r="E1520" s="349"/>
    </row>
    <row r="1521" spans="1:5" ht="15.75">
      <c r="A1521" s="151"/>
      <c r="B1521" s="347"/>
      <c r="C1521" s="108"/>
      <c r="D1521" s="108"/>
      <c r="E1521" s="349"/>
    </row>
    <row r="1522" spans="1:5" ht="15.75">
      <c r="A1522" s="151"/>
      <c r="B1522" s="347"/>
      <c r="C1522" s="108"/>
      <c r="D1522" s="108"/>
      <c r="E1522" s="349"/>
    </row>
    <row r="1523" spans="1:5" ht="15.75">
      <c r="A1523" s="151"/>
      <c r="B1523" s="347"/>
      <c r="C1523" s="108"/>
      <c r="D1523" s="108"/>
      <c r="E1523" s="349"/>
    </row>
    <row r="1524" spans="1:5" ht="15.75">
      <c r="A1524" s="151"/>
      <c r="B1524" s="347"/>
      <c r="C1524" s="108"/>
      <c r="D1524" s="108"/>
      <c r="E1524" s="349"/>
    </row>
    <row r="1525" spans="1:5" ht="15.75">
      <c r="A1525" s="151"/>
      <c r="B1525" s="347"/>
      <c r="C1525" s="108"/>
      <c r="D1525" s="108"/>
      <c r="E1525" s="349"/>
    </row>
    <row r="1526" spans="1:5" ht="15.75">
      <c r="A1526" s="151"/>
      <c r="B1526" s="347"/>
      <c r="C1526" s="108"/>
      <c r="D1526" s="108"/>
      <c r="E1526" s="349"/>
    </row>
    <row r="1527" spans="1:5" ht="15.75">
      <c r="A1527" s="151"/>
      <c r="B1527" s="347"/>
      <c r="C1527" s="108"/>
      <c r="D1527" s="108"/>
      <c r="E1527" s="349"/>
    </row>
    <row r="1528" spans="1:5" ht="15.75">
      <c r="A1528" s="151"/>
      <c r="B1528" s="347"/>
      <c r="C1528" s="108"/>
      <c r="D1528" s="108"/>
      <c r="E1528" s="349"/>
    </row>
    <row r="1529" spans="1:5" ht="15.75">
      <c r="A1529" s="151"/>
      <c r="B1529" s="347"/>
      <c r="C1529" s="108"/>
      <c r="D1529" s="108"/>
      <c r="E1529" s="349"/>
    </row>
    <row r="1530" spans="1:5" ht="15.75">
      <c r="A1530" s="151"/>
      <c r="B1530" s="347"/>
      <c r="C1530" s="108"/>
      <c r="D1530" s="108"/>
      <c r="E1530" s="349"/>
    </row>
    <row r="1531" spans="1:5" ht="15.75">
      <c r="A1531" s="151"/>
      <c r="B1531" s="347"/>
      <c r="C1531" s="108"/>
      <c r="D1531" s="108"/>
      <c r="E1531" s="349"/>
    </row>
    <row r="1532" spans="1:5" ht="15.75">
      <c r="A1532" s="151"/>
      <c r="B1532" s="347"/>
      <c r="C1532" s="108"/>
      <c r="D1532" s="108"/>
      <c r="E1532" s="349"/>
    </row>
    <row r="1533" spans="1:5" ht="15.75">
      <c r="A1533" s="151"/>
      <c r="B1533" s="347"/>
      <c r="C1533" s="108"/>
      <c r="D1533" s="108"/>
      <c r="E1533" s="349"/>
    </row>
    <row r="1534" spans="1:5" ht="15.75">
      <c r="A1534" s="151"/>
      <c r="B1534" s="347"/>
      <c r="C1534" s="108"/>
      <c r="D1534" s="108"/>
      <c r="E1534" s="349"/>
    </row>
    <row r="1535" spans="1:5" ht="15.75">
      <c r="A1535" s="151"/>
      <c r="B1535" s="347"/>
      <c r="C1535" s="108"/>
      <c r="D1535" s="108"/>
      <c r="E1535" s="349"/>
    </row>
    <row r="1536" spans="1:5" ht="15.75">
      <c r="A1536" s="151"/>
      <c r="B1536" s="347"/>
      <c r="C1536" s="108"/>
      <c r="D1536" s="108"/>
      <c r="E1536" s="349"/>
    </row>
    <row r="1537" spans="1:5" ht="15.75">
      <c r="A1537" s="151"/>
      <c r="B1537" s="347"/>
      <c r="C1537" s="108"/>
      <c r="D1537" s="108"/>
      <c r="E1537" s="349"/>
    </row>
    <row r="1538" spans="1:5" ht="15.75">
      <c r="A1538" s="151"/>
      <c r="B1538" s="347"/>
      <c r="C1538" s="108"/>
      <c r="D1538" s="108"/>
      <c r="E1538" s="349"/>
    </row>
    <row r="1539" spans="1:5" ht="15.75">
      <c r="A1539" s="151"/>
      <c r="B1539" s="347"/>
      <c r="C1539" s="108"/>
      <c r="D1539" s="108"/>
      <c r="E1539" s="349"/>
    </row>
    <row r="1540" spans="1:5" ht="15.75">
      <c r="A1540" s="151"/>
      <c r="B1540" s="347"/>
      <c r="C1540" s="108"/>
      <c r="D1540" s="108"/>
      <c r="E1540" s="349"/>
    </row>
    <row r="1541" spans="1:5" ht="15.75">
      <c r="A1541" s="151"/>
      <c r="B1541" s="347"/>
      <c r="C1541" s="108"/>
      <c r="D1541" s="108"/>
      <c r="E1541" s="349"/>
    </row>
    <row r="1542" spans="1:5" ht="15.75">
      <c r="A1542" s="151"/>
      <c r="B1542" s="347"/>
      <c r="C1542" s="108"/>
      <c r="D1542" s="108"/>
      <c r="E1542" s="349"/>
    </row>
    <row r="1543" spans="1:5" ht="15.75">
      <c r="A1543" s="151"/>
      <c r="B1543" s="347"/>
      <c r="C1543" s="108"/>
      <c r="D1543" s="108"/>
      <c r="E1543" s="349"/>
    </row>
    <row r="1544" spans="1:5" ht="15.75">
      <c r="A1544" s="151"/>
      <c r="B1544" s="347"/>
      <c r="C1544" s="108"/>
      <c r="D1544" s="108"/>
      <c r="E1544" s="349"/>
    </row>
    <row r="1545" spans="1:5" ht="15.75">
      <c r="A1545" s="151"/>
      <c r="B1545" s="347"/>
      <c r="C1545" s="108"/>
      <c r="D1545" s="108"/>
      <c r="E1545" s="349"/>
    </row>
    <row r="1546" spans="1:5" ht="15.75">
      <c r="A1546" s="151"/>
      <c r="B1546" s="347"/>
      <c r="C1546" s="108"/>
      <c r="D1546" s="108"/>
      <c r="E1546" s="349"/>
    </row>
    <row r="1547" spans="1:5" ht="15.75">
      <c r="A1547" s="151"/>
      <c r="B1547" s="347"/>
      <c r="C1547" s="108"/>
      <c r="D1547" s="108"/>
      <c r="E1547" s="349"/>
    </row>
    <row r="1548" spans="1:5" ht="15.75">
      <c r="A1548" s="151"/>
      <c r="B1548" s="347"/>
      <c r="C1548" s="108"/>
      <c r="D1548" s="108"/>
      <c r="E1548" s="349"/>
    </row>
    <row r="1549" spans="1:5" ht="15.75">
      <c r="A1549" s="151"/>
      <c r="B1549" s="347"/>
      <c r="C1549" s="108"/>
      <c r="D1549" s="108"/>
      <c r="E1549" s="349"/>
    </row>
    <row r="1550" spans="1:5" ht="15.75">
      <c r="A1550" s="151"/>
      <c r="B1550" s="347"/>
      <c r="C1550" s="108"/>
      <c r="D1550" s="108"/>
      <c r="E1550" s="349"/>
    </row>
    <row r="1551" spans="1:5" ht="15.75">
      <c r="A1551" s="151"/>
      <c r="B1551" s="347"/>
      <c r="C1551" s="108"/>
      <c r="D1551" s="108"/>
      <c r="E1551" s="349"/>
    </row>
    <row r="1552" spans="1:5" ht="15.75">
      <c r="A1552" s="151"/>
      <c r="B1552" s="347"/>
      <c r="C1552" s="108"/>
      <c r="D1552" s="108"/>
      <c r="E1552" s="349"/>
    </row>
    <row r="1553" spans="1:5" ht="15.75">
      <c r="A1553" s="151"/>
      <c r="B1553" s="347"/>
      <c r="C1553" s="108"/>
      <c r="D1553" s="108"/>
      <c r="E1553" s="349"/>
    </row>
    <row r="1554" spans="1:5" ht="15.75">
      <c r="A1554" s="151"/>
      <c r="B1554" s="347"/>
      <c r="C1554" s="108"/>
      <c r="D1554" s="108"/>
      <c r="E1554" s="349"/>
    </row>
    <row r="1555" spans="1:5" ht="15.75">
      <c r="A1555" s="151"/>
      <c r="B1555" s="347"/>
      <c r="C1555" s="108"/>
      <c r="D1555" s="108"/>
      <c r="E1555" s="349"/>
    </row>
    <row r="1556" spans="1:5" ht="15.75">
      <c r="A1556" s="151"/>
      <c r="B1556" s="347"/>
      <c r="C1556" s="108"/>
      <c r="D1556" s="108"/>
      <c r="E1556" s="349"/>
    </row>
    <row r="1557" spans="1:5" ht="15.75">
      <c r="A1557" s="151"/>
      <c r="B1557" s="347"/>
      <c r="C1557" s="108"/>
      <c r="D1557" s="108"/>
      <c r="E1557" s="349"/>
    </row>
    <row r="1558" spans="1:5" ht="15.75">
      <c r="A1558" s="151"/>
      <c r="B1558" s="347"/>
      <c r="C1558" s="108"/>
      <c r="D1558" s="108"/>
      <c r="E1558" s="349"/>
    </row>
    <row r="1559" spans="1:5" ht="15.75">
      <c r="A1559" s="151"/>
      <c r="B1559" s="347"/>
      <c r="C1559" s="108"/>
      <c r="D1559" s="108"/>
      <c r="E1559" s="349"/>
    </row>
    <row r="1560" spans="1:5" ht="15.75">
      <c r="A1560" s="151"/>
      <c r="B1560" s="347"/>
      <c r="C1560" s="108"/>
      <c r="D1560" s="108"/>
      <c r="E1560" s="349"/>
    </row>
    <row r="1561" spans="1:5" ht="15.75">
      <c r="A1561" s="151"/>
      <c r="B1561" s="347"/>
      <c r="C1561" s="108"/>
      <c r="D1561" s="108"/>
      <c r="E1561" s="349"/>
    </row>
    <row r="1562" spans="1:5" ht="15.75">
      <c r="A1562" s="151"/>
      <c r="B1562" s="347"/>
      <c r="C1562" s="108"/>
      <c r="D1562" s="108"/>
      <c r="E1562" s="349"/>
    </row>
    <row r="1563" spans="1:5" ht="15.75">
      <c r="A1563" s="151"/>
      <c r="B1563" s="347"/>
      <c r="C1563" s="108"/>
      <c r="D1563" s="108"/>
      <c r="E1563" s="349"/>
    </row>
    <row r="1564" spans="1:5" ht="15.75">
      <c r="A1564" s="151"/>
      <c r="B1564" s="347"/>
      <c r="C1564" s="108"/>
      <c r="D1564" s="108"/>
      <c r="E1564" s="349"/>
    </row>
    <row r="1565" spans="1:5" ht="15.75">
      <c r="A1565" s="151"/>
      <c r="B1565" s="347"/>
      <c r="C1565" s="108"/>
      <c r="D1565" s="108"/>
      <c r="E1565" s="349"/>
    </row>
    <row r="1566" spans="1:5" ht="15.75">
      <c r="A1566" s="151"/>
      <c r="B1566" s="347"/>
      <c r="C1566" s="108"/>
      <c r="D1566" s="108"/>
      <c r="E1566" s="349"/>
    </row>
    <row r="1567" spans="1:5" ht="15.75">
      <c r="A1567" s="151"/>
      <c r="B1567" s="347"/>
      <c r="C1567" s="108"/>
      <c r="D1567" s="108"/>
      <c r="E1567" s="349"/>
    </row>
    <row r="1568" spans="1:5" ht="15.75">
      <c r="A1568" s="151"/>
      <c r="B1568" s="347"/>
      <c r="C1568" s="108"/>
      <c r="D1568" s="108"/>
      <c r="E1568" s="349"/>
    </row>
    <row r="1569" spans="1:5" ht="15.75">
      <c r="A1569" s="151"/>
      <c r="B1569" s="347"/>
      <c r="C1569" s="108"/>
      <c r="D1569" s="108"/>
      <c r="E1569" s="349"/>
    </row>
    <row r="1570" spans="1:5" ht="15.75">
      <c r="A1570" s="151"/>
      <c r="B1570" s="347"/>
      <c r="C1570" s="108"/>
      <c r="D1570" s="108"/>
      <c r="E1570" s="349"/>
    </row>
    <row r="1571" spans="1:5" ht="15.75">
      <c r="A1571" s="151"/>
      <c r="B1571" s="347"/>
      <c r="C1571" s="108"/>
      <c r="D1571" s="108"/>
      <c r="E1571" s="349"/>
    </row>
    <row r="1572" spans="1:5" ht="15.75">
      <c r="A1572" s="151"/>
      <c r="B1572" s="347"/>
      <c r="C1572" s="108"/>
      <c r="D1572" s="108"/>
      <c r="E1572" s="349"/>
    </row>
    <row r="1573" spans="1:5" ht="15.75">
      <c r="A1573" s="151"/>
      <c r="B1573" s="347"/>
      <c r="C1573" s="108"/>
      <c r="D1573" s="108"/>
      <c r="E1573" s="349"/>
    </row>
    <row r="1574" spans="1:5" ht="15.75">
      <c r="A1574" s="151"/>
      <c r="B1574" s="347"/>
      <c r="C1574" s="108"/>
      <c r="D1574" s="108"/>
      <c r="E1574" s="349"/>
    </row>
    <row r="1575" spans="1:5" ht="15.75">
      <c r="A1575" s="151"/>
      <c r="B1575" s="347"/>
      <c r="C1575" s="108"/>
      <c r="D1575" s="108"/>
      <c r="E1575" s="349"/>
    </row>
    <row r="1576" spans="1:5" ht="15.75">
      <c r="A1576" s="151"/>
      <c r="B1576" s="347"/>
      <c r="C1576" s="108"/>
      <c r="D1576" s="108"/>
      <c r="E1576" s="349"/>
    </row>
    <row r="1577" spans="1:5" ht="15.75">
      <c r="A1577" s="151"/>
      <c r="B1577" s="347"/>
      <c r="C1577" s="108"/>
      <c r="D1577" s="108"/>
      <c r="E1577" s="349"/>
    </row>
    <row r="1578" spans="1:5" ht="15.75">
      <c r="A1578" s="151"/>
      <c r="B1578" s="347"/>
      <c r="C1578" s="108"/>
      <c r="D1578" s="108"/>
      <c r="E1578" s="349"/>
    </row>
    <row r="1579" spans="1:5" ht="15.75">
      <c r="A1579" s="151"/>
      <c r="B1579" s="347"/>
      <c r="C1579" s="108"/>
      <c r="D1579" s="108"/>
      <c r="E1579" s="349"/>
    </row>
    <row r="1580" spans="1:5" ht="15.75">
      <c r="A1580" s="151"/>
      <c r="B1580" s="347"/>
      <c r="C1580" s="108"/>
      <c r="D1580" s="108"/>
      <c r="E1580" s="349"/>
    </row>
    <row r="1581" spans="1:5" ht="15.75">
      <c r="A1581" s="151"/>
      <c r="B1581" s="347"/>
      <c r="C1581" s="108"/>
      <c r="D1581" s="108"/>
      <c r="E1581" s="349"/>
    </row>
    <row r="1582" spans="1:5" ht="15.75">
      <c r="A1582" s="151"/>
      <c r="B1582" s="347"/>
      <c r="C1582" s="108"/>
      <c r="D1582" s="108"/>
      <c r="E1582" s="349"/>
    </row>
    <row r="1583" spans="1:5" ht="15.75">
      <c r="A1583" s="151"/>
      <c r="B1583" s="347"/>
      <c r="C1583" s="108"/>
      <c r="D1583" s="108"/>
      <c r="E1583" s="349"/>
    </row>
    <row r="1584" spans="1:5" ht="15.75">
      <c r="A1584" s="151"/>
      <c r="B1584" s="347"/>
      <c r="C1584" s="108"/>
      <c r="D1584" s="108"/>
      <c r="E1584" s="349"/>
    </row>
    <row r="1585" spans="1:5" ht="15.75">
      <c r="A1585" s="151"/>
      <c r="B1585" s="347"/>
      <c r="C1585" s="108"/>
      <c r="D1585" s="108"/>
      <c r="E1585" s="349"/>
    </row>
    <row r="1586" spans="1:5" ht="15.75">
      <c r="A1586" s="151"/>
      <c r="B1586" s="347"/>
      <c r="C1586" s="108"/>
      <c r="D1586" s="108"/>
      <c r="E1586" s="349"/>
    </row>
    <row r="1587" spans="1:5" ht="15.75">
      <c r="A1587" s="151"/>
      <c r="B1587" s="347"/>
      <c r="C1587" s="108"/>
      <c r="D1587" s="108"/>
      <c r="E1587" s="349"/>
    </row>
    <row r="1588" spans="1:5" ht="15.75">
      <c r="A1588" s="151"/>
      <c r="B1588" s="347"/>
      <c r="C1588" s="108"/>
      <c r="D1588" s="108"/>
      <c r="E1588" s="349"/>
    </row>
    <row r="1589" spans="1:5" ht="15.75">
      <c r="A1589" s="151"/>
      <c r="B1589" s="347"/>
      <c r="C1589" s="108"/>
      <c r="D1589" s="108"/>
      <c r="E1589" s="349"/>
    </row>
    <row r="1590" spans="1:5" ht="15.75">
      <c r="A1590" s="151"/>
      <c r="B1590" s="347"/>
      <c r="C1590" s="108"/>
      <c r="D1590" s="108"/>
      <c r="E1590" s="349"/>
    </row>
    <row r="1591" spans="1:5" ht="15.75">
      <c r="A1591" s="151"/>
      <c r="B1591" s="347"/>
      <c r="C1591" s="108"/>
      <c r="D1591" s="108"/>
      <c r="E1591" s="349"/>
    </row>
    <row r="1592" spans="1:5" ht="15.75">
      <c r="A1592" s="151"/>
      <c r="B1592" s="347"/>
      <c r="C1592" s="108"/>
      <c r="D1592" s="108"/>
      <c r="E1592" s="349"/>
    </row>
    <row r="1593" spans="1:5" ht="15.75">
      <c r="A1593" s="151"/>
      <c r="B1593" s="347"/>
      <c r="C1593" s="108"/>
      <c r="D1593" s="108"/>
      <c r="E1593" s="349"/>
    </row>
    <row r="1594" spans="1:5" ht="15.75">
      <c r="A1594" s="151"/>
      <c r="B1594" s="347"/>
      <c r="C1594" s="108"/>
      <c r="D1594" s="108"/>
      <c r="E1594" s="349"/>
    </row>
    <row r="1595" spans="1:5" ht="15.75">
      <c r="A1595" s="151"/>
      <c r="B1595" s="347"/>
      <c r="C1595" s="108"/>
      <c r="D1595" s="108"/>
      <c r="E1595" s="349"/>
    </row>
    <row r="1596" spans="1:5" ht="15.75">
      <c r="A1596" s="151"/>
      <c r="B1596" s="347"/>
      <c r="C1596" s="108"/>
      <c r="D1596" s="108"/>
      <c r="E1596" s="349"/>
    </row>
    <row r="1597" spans="1:5" ht="15.75">
      <c r="A1597" s="151"/>
      <c r="B1597" s="347"/>
      <c r="C1597" s="108"/>
      <c r="D1597" s="108"/>
      <c r="E1597" s="349"/>
    </row>
    <row r="1598" spans="1:5" ht="15.75">
      <c r="A1598" s="151"/>
      <c r="B1598" s="347"/>
      <c r="C1598" s="108"/>
      <c r="D1598" s="108"/>
      <c r="E1598" s="349"/>
    </row>
    <row r="1599" spans="1:5" ht="15.75">
      <c r="A1599" s="151"/>
      <c r="B1599" s="347"/>
      <c r="C1599" s="108"/>
      <c r="D1599" s="108"/>
      <c r="E1599" s="349"/>
    </row>
    <row r="1600" spans="1:5" ht="15.75">
      <c r="A1600" s="151"/>
      <c r="B1600" s="347"/>
      <c r="C1600" s="108"/>
      <c r="D1600" s="108"/>
      <c r="E1600" s="349"/>
    </row>
    <row r="1601" spans="1:5" ht="15.75">
      <c r="A1601" s="151"/>
      <c r="B1601" s="347"/>
      <c r="C1601" s="108"/>
      <c r="D1601" s="108"/>
      <c r="E1601" s="349"/>
    </row>
    <row r="1602" spans="1:5" ht="15.75">
      <c r="A1602" s="151"/>
      <c r="B1602" s="347"/>
      <c r="C1602" s="108"/>
      <c r="D1602" s="108"/>
      <c r="E1602" s="349"/>
    </row>
    <row r="1603" spans="1:5" ht="15.75">
      <c r="A1603" s="151"/>
      <c r="B1603" s="347"/>
      <c r="C1603" s="108"/>
      <c r="D1603" s="108"/>
      <c r="E1603" s="349"/>
    </row>
    <row r="1604" spans="1:5" ht="15.75">
      <c r="A1604" s="151"/>
      <c r="B1604" s="347"/>
      <c r="C1604" s="108"/>
      <c r="D1604" s="108"/>
      <c r="E1604" s="349"/>
    </row>
    <row r="1605" spans="1:5" ht="15.75">
      <c r="A1605" s="151"/>
      <c r="B1605" s="347"/>
      <c r="C1605" s="108"/>
      <c r="D1605" s="108"/>
      <c r="E1605" s="349"/>
    </row>
    <row r="1606" spans="1:5" ht="15.75">
      <c r="A1606" s="151"/>
      <c r="B1606" s="347"/>
      <c r="C1606" s="108"/>
      <c r="D1606" s="108"/>
      <c r="E1606" s="349"/>
    </row>
    <row r="1607" spans="1:5" ht="15.75">
      <c r="A1607" s="151"/>
      <c r="B1607" s="347"/>
      <c r="C1607" s="108"/>
      <c r="D1607" s="108"/>
      <c r="E1607" s="349"/>
    </row>
    <row r="1608" spans="1:5" ht="15.75">
      <c r="A1608" s="151"/>
      <c r="B1608" s="347"/>
      <c r="C1608" s="108"/>
      <c r="D1608" s="108"/>
      <c r="E1608" s="349"/>
    </row>
    <row r="1609" spans="1:5" ht="15.75">
      <c r="A1609" s="151"/>
      <c r="B1609" s="347"/>
      <c r="C1609" s="108"/>
      <c r="D1609" s="108"/>
      <c r="E1609" s="349"/>
    </row>
    <row r="1610" spans="1:5" ht="15.75">
      <c r="A1610" s="151"/>
      <c r="B1610" s="347"/>
      <c r="C1610" s="108"/>
      <c r="D1610" s="108"/>
      <c r="E1610" s="349"/>
    </row>
    <row r="1611" spans="1:5" ht="15.75">
      <c r="A1611" s="151"/>
      <c r="B1611" s="347"/>
      <c r="C1611" s="108"/>
      <c r="D1611" s="108"/>
      <c r="E1611" s="349"/>
    </row>
    <row r="1612" spans="1:5" ht="15.75">
      <c r="A1612" s="151"/>
      <c r="B1612" s="347"/>
      <c r="C1612" s="108"/>
      <c r="D1612" s="108"/>
      <c r="E1612" s="349"/>
    </row>
    <row r="1613" spans="1:5" ht="15.75">
      <c r="A1613" s="151"/>
      <c r="B1613" s="347"/>
      <c r="C1613" s="108"/>
      <c r="D1613" s="108"/>
      <c r="E1613" s="349"/>
    </row>
    <row r="1614" spans="1:5" ht="15.75">
      <c r="A1614" s="151"/>
      <c r="B1614" s="347"/>
      <c r="C1614" s="108"/>
      <c r="D1614" s="108"/>
      <c r="E1614" s="349"/>
    </row>
    <row r="1615" spans="1:5" ht="15.75">
      <c r="A1615" s="151"/>
      <c r="B1615" s="347"/>
      <c r="C1615" s="108"/>
      <c r="D1615" s="108"/>
      <c r="E1615" s="349"/>
    </row>
    <row r="1616" spans="1:5" ht="15.75">
      <c r="A1616" s="151"/>
      <c r="B1616" s="347"/>
      <c r="C1616" s="108"/>
      <c r="D1616" s="108"/>
      <c r="E1616" s="349"/>
    </row>
    <row r="1617" spans="1:5" ht="15.75">
      <c r="A1617" s="151"/>
      <c r="B1617" s="347"/>
      <c r="C1617" s="108"/>
      <c r="D1617" s="108"/>
      <c r="E1617" s="349"/>
    </row>
    <row r="1618" spans="1:5" ht="15.75">
      <c r="A1618" s="151"/>
      <c r="B1618" s="347"/>
      <c r="C1618" s="108"/>
      <c r="D1618" s="108"/>
      <c r="E1618" s="349"/>
    </row>
    <row r="1619" spans="1:5" ht="15.75">
      <c r="A1619" s="151"/>
      <c r="B1619" s="347"/>
      <c r="C1619" s="108"/>
      <c r="D1619" s="108"/>
      <c r="E1619" s="349"/>
    </row>
    <row r="1620" spans="1:5" ht="15.75">
      <c r="A1620" s="151"/>
      <c r="B1620" s="347"/>
      <c r="C1620" s="108"/>
      <c r="D1620" s="108"/>
      <c r="E1620" s="349"/>
    </row>
    <row r="1621" spans="1:5" ht="15.75">
      <c r="A1621" s="151"/>
      <c r="B1621" s="347"/>
      <c r="C1621" s="108"/>
      <c r="D1621" s="108"/>
      <c r="E1621" s="349"/>
    </row>
    <row r="1622" spans="1:5" ht="15.75">
      <c r="A1622" s="151"/>
      <c r="B1622" s="347"/>
      <c r="C1622" s="108"/>
      <c r="D1622" s="108"/>
      <c r="E1622" s="349"/>
    </row>
    <row r="1623" spans="1:5" ht="15.75">
      <c r="A1623" s="151"/>
      <c r="B1623" s="347"/>
      <c r="C1623" s="108"/>
      <c r="D1623" s="108"/>
      <c r="E1623" s="349"/>
    </row>
    <row r="1624" spans="1:5" ht="15.75">
      <c r="A1624" s="151"/>
      <c r="B1624" s="347"/>
      <c r="C1624" s="108"/>
      <c r="D1624" s="108"/>
      <c r="E1624" s="349"/>
    </row>
    <row r="1625" spans="1:5" ht="15.75">
      <c r="A1625" s="151"/>
      <c r="B1625" s="347"/>
      <c r="C1625" s="108"/>
      <c r="D1625" s="108"/>
      <c r="E1625" s="349"/>
    </row>
    <row r="1626" spans="1:5" ht="15.75">
      <c r="A1626" s="151"/>
      <c r="B1626" s="347"/>
      <c r="C1626" s="108"/>
      <c r="D1626" s="108"/>
      <c r="E1626" s="349"/>
    </row>
    <row r="1627" spans="1:5" ht="15.75">
      <c r="A1627" s="151"/>
      <c r="B1627" s="347"/>
      <c r="C1627" s="108"/>
      <c r="D1627" s="108"/>
      <c r="E1627" s="349"/>
    </row>
    <row r="1628" spans="1:5" ht="15.75">
      <c r="A1628" s="151"/>
      <c r="B1628" s="347"/>
      <c r="C1628" s="108"/>
      <c r="D1628" s="108"/>
      <c r="E1628" s="349"/>
    </row>
    <row r="1629" spans="1:5" ht="15.75">
      <c r="A1629" s="151"/>
      <c r="B1629" s="347"/>
      <c r="C1629" s="108"/>
      <c r="D1629" s="108"/>
      <c r="E1629" s="349"/>
    </row>
    <row r="1630" spans="1:5" ht="15.75">
      <c r="A1630" s="151"/>
      <c r="B1630" s="347"/>
      <c r="C1630" s="108"/>
      <c r="D1630" s="108"/>
      <c r="E1630" s="349"/>
    </row>
    <row r="1631" spans="1:5" ht="15.75">
      <c r="A1631" s="151"/>
      <c r="B1631" s="347"/>
      <c r="C1631" s="108"/>
      <c r="D1631" s="108"/>
      <c r="E1631" s="349"/>
    </row>
    <row r="1632" spans="1:5" ht="15.75">
      <c r="A1632" s="151"/>
      <c r="B1632" s="347"/>
      <c r="C1632" s="108"/>
      <c r="D1632" s="108"/>
      <c r="E1632" s="349"/>
    </row>
    <row r="1633" spans="1:5" ht="15.75">
      <c r="A1633" s="151"/>
      <c r="B1633" s="347"/>
      <c r="C1633" s="108"/>
      <c r="D1633" s="108"/>
      <c r="E1633" s="349"/>
    </row>
    <row r="1634" spans="1:5" ht="15.75">
      <c r="A1634" s="151"/>
      <c r="B1634" s="347"/>
      <c r="C1634" s="108"/>
      <c r="D1634" s="108"/>
      <c r="E1634" s="349"/>
    </row>
    <row r="1635" spans="1:5" ht="15.75">
      <c r="A1635" s="151"/>
      <c r="B1635" s="347"/>
      <c r="C1635" s="108"/>
      <c r="D1635" s="108"/>
      <c r="E1635" s="349"/>
    </row>
    <row r="1636" spans="1:5" ht="15.75">
      <c r="A1636" s="151"/>
      <c r="B1636" s="347"/>
      <c r="C1636" s="108"/>
      <c r="D1636" s="108"/>
      <c r="E1636" s="349"/>
    </row>
    <row r="1637" spans="1:5" ht="15.75">
      <c r="A1637" s="151"/>
      <c r="B1637" s="347"/>
      <c r="C1637" s="108"/>
      <c r="D1637" s="108"/>
      <c r="E1637" s="349"/>
    </row>
    <row r="1638" spans="1:5" ht="15.75">
      <c r="A1638" s="151"/>
      <c r="B1638" s="347"/>
      <c r="C1638" s="108"/>
      <c r="D1638" s="108"/>
      <c r="E1638" s="349"/>
    </row>
    <row r="1639" spans="1:5" ht="15.75">
      <c r="A1639" s="151"/>
      <c r="B1639" s="347"/>
      <c r="C1639" s="108"/>
      <c r="D1639" s="108"/>
      <c r="E1639" s="349"/>
    </row>
    <row r="1640" spans="1:5" ht="15.75">
      <c r="A1640" s="151"/>
      <c r="B1640" s="347"/>
      <c r="C1640" s="108"/>
      <c r="D1640" s="108"/>
      <c r="E1640" s="349"/>
    </row>
    <row r="1641" spans="1:5" ht="15.75">
      <c r="A1641" s="151"/>
      <c r="B1641" s="347"/>
      <c r="C1641" s="108"/>
      <c r="D1641" s="108"/>
      <c r="E1641" s="349"/>
    </row>
    <row r="1642" spans="1:5" ht="15.75">
      <c r="A1642" s="151"/>
      <c r="B1642" s="347"/>
      <c r="C1642" s="108"/>
      <c r="D1642" s="108"/>
      <c r="E1642" s="349"/>
    </row>
    <row r="1643" spans="1:5" ht="15.75">
      <c r="A1643" s="151"/>
      <c r="B1643" s="347"/>
      <c r="C1643" s="108"/>
      <c r="D1643" s="108"/>
      <c r="E1643" s="349"/>
    </row>
    <row r="1644" spans="1:5" ht="15.75">
      <c r="A1644" s="151"/>
      <c r="B1644" s="347"/>
      <c r="C1644" s="108"/>
      <c r="D1644" s="108"/>
      <c r="E1644" s="349"/>
    </row>
    <row r="1645" spans="1:5" ht="15.75">
      <c r="A1645" s="151"/>
      <c r="B1645" s="347"/>
      <c r="C1645" s="108"/>
      <c r="D1645" s="108"/>
      <c r="E1645" s="349"/>
    </row>
    <row r="1646" spans="1:5" ht="15.75">
      <c r="A1646" s="151"/>
      <c r="B1646" s="347"/>
      <c r="C1646" s="108"/>
      <c r="D1646" s="108"/>
      <c r="E1646" s="349"/>
    </row>
    <row r="1647" spans="1:5" ht="15.75">
      <c r="A1647" s="151"/>
      <c r="B1647" s="347"/>
      <c r="C1647" s="108"/>
      <c r="D1647" s="108"/>
      <c r="E1647" s="349"/>
    </row>
    <row r="1648" spans="1:5" ht="15.75">
      <c r="A1648" s="151"/>
      <c r="B1648" s="347"/>
      <c r="C1648" s="108"/>
      <c r="D1648" s="108"/>
      <c r="E1648" s="349"/>
    </row>
    <row r="1649" spans="1:5" ht="15.75">
      <c r="A1649" s="151"/>
      <c r="B1649" s="347"/>
      <c r="C1649" s="108"/>
      <c r="D1649" s="108"/>
      <c r="E1649" s="349"/>
    </row>
    <row r="1650" spans="1:5" ht="15.75">
      <c r="A1650" s="151"/>
      <c r="B1650" s="347"/>
      <c r="C1650" s="108"/>
      <c r="D1650" s="108"/>
      <c r="E1650" s="349"/>
    </row>
    <row r="1651" spans="1:5" ht="15.75">
      <c r="A1651" s="151"/>
      <c r="B1651" s="347"/>
      <c r="C1651" s="108"/>
      <c r="D1651" s="108"/>
      <c r="E1651" s="349"/>
    </row>
    <row r="1652" spans="1:5" ht="15.75">
      <c r="A1652" s="151"/>
      <c r="B1652" s="347"/>
      <c r="C1652" s="108"/>
      <c r="D1652" s="108"/>
      <c r="E1652" s="349"/>
    </row>
    <row r="1653" spans="1:5" ht="15.75">
      <c r="A1653" s="151"/>
      <c r="B1653" s="347"/>
      <c r="C1653" s="108"/>
      <c r="D1653" s="108"/>
      <c r="E1653" s="349"/>
    </row>
    <row r="1654" spans="1:5" ht="15.75">
      <c r="A1654" s="151"/>
      <c r="B1654" s="347"/>
      <c r="C1654" s="108"/>
      <c r="D1654" s="108"/>
      <c r="E1654" s="349"/>
    </row>
    <row r="1655" spans="1:5" ht="15.75">
      <c r="A1655" s="151"/>
      <c r="B1655" s="347"/>
      <c r="C1655" s="108"/>
      <c r="D1655" s="108"/>
      <c r="E1655" s="349"/>
    </row>
    <row r="1656" spans="1:5" ht="15.75">
      <c r="A1656" s="151"/>
      <c r="B1656" s="347"/>
      <c r="C1656" s="108"/>
      <c r="D1656" s="108"/>
      <c r="E1656" s="349"/>
    </row>
    <row r="1657" spans="1:5" ht="15.75">
      <c r="A1657" s="151"/>
      <c r="B1657" s="347"/>
      <c r="C1657" s="108"/>
      <c r="D1657" s="108"/>
      <c r="E1657" s="349"/>
    </row>
    <row r="1658" spans="1:5" ht="15.75">
      <c r="A1658" s="151"/>
      <c r="B1658" s="347"/>
      <c r="C1658" s="108"/>
      <c r="D1658" s="108"/>
      <c r="E1658" s="349"/>
    </row>
    <row r="1659" spans="1:5" ht="15.75">
      <c r="A1659" s="151"/>
      <c r="B1659" s="347"/>
      <c r="C1659" s="108"/>
      <c r="D1659" s="108"/>
      <c r="E1659" s="349"/>
    </row>
    <row r="1660" spans="1:5" ht="15.75">
      <c r="A1660" s="151"/>
      <c r="B1660" s="347"/>
      <c r="C1660" s="108"/>
      <c r="D1660" s="108"/>
      <c r="E1660" s="349"/>
    </row>
    <row r="1661" spans="1:5" ht="15.75">
      <c r="A1661" s="151"/>
      <c r="B1661" s="347"/>
      <c r="C1661" s="108"/>
      <c r="D1661" s="108"/>
      <c r="E1661" s="349"/>
    </row>
    <row r="1662" spans="1:5" ht="15.75">
      <c r="A1662" s="151"/>
      <c r="B1662" s="347"/>
      <c r="C1662" s="108"/>
      <c r="D1662" s="108"/>
      <c r="E1662" s="349"/>
    </row>
    <row r="1663" spans="1:5" ht="15.75">
      <c r="A1663" s="151"/>
      <c r="B1663" s="347"/>
      <c r="C1663" s="108"/>
      <c r="D1663" s="108"/>
      <c r="E1663" s="349"/>
    </row>
    <row r="1664" spans="1:5" ht="15.75">
      <c r="A1664" s="151"/>
      <c r="B1664" s="347"/>
      <c r="C1664" s="108"/>
      <c r="D1664" s="108"/>
      <c r="E1664" s="349"/>
    </row>
    <row r="1665" spans="1:5" ht="15.75">
      <c r="A1665" s="151"/>
      <c r="B1665" s="347"/>
      <c r="C1665" s="108"/>
      <c r="D1665" s="108"/>
      <c r="E1665" s="349"/>
    </row>
    <row r="1666" spans="1:5" ht="15.75">
      <c r="A1666" s="151"/>
      <c r="B1666" s="347"/>
      <c r="C1666" s="108"/>
      <c r="D1666" s="108"/>
      <c r="E1666" s="349"/>
    </row>
    <row r="1667" spans="1:5" ht="15.75">
      <c r="A1667" s="151"/>
      <c r="B1667" s="347"/>
      <c r="C1667" s="108"/>
      <c r="D1667" s="108"/>
      <c r="E1667" s="349"/>
    </row>
    <row r="1668" spans="1:5" ht="15.75">
      <c r="A1668" s="151"/>
      <c r="B1668" s="347"/>
      <c r="C1668" s="108"/>
      <c r="D1668" s="108"/>
      <c r="E1668" s="349"/>
    </row>
    <row r="1669" spans="1:5" ht="15.75">
      <c r="A1669" s="151"/>
      <c r="B1669" s="347"/>
      <c r="C1669" s="108"/>
      <c r="D1669" s="108"/>
      <c r="E1669" s="349"/>
    </row>
    <row r="1670" spans="1:5" ht="15.75">
      <c r="A1670" s="151"/>
      <c r="B1670" s="347"/>
      <c r="C1670" s="108"/>
      <c r="D1670" s="108"/>
      <c r="E1670" s="349"/>
    </row>
    <row r="1671" spans="1:5" ht="15.75">
      <c r="A1671" s="151"/>
      <c r="B1671" s="347"/>
      <c r="C1671" s="108"/>
      <c r="D1671" s="108"/>
      <c r="E1671" s="349"/>
    </row>
    <row r="1672" spans="1:5" ht="15.75">
      <c r="A1672" s="151"/>
      <c r="B1672" s="347"/>
      <c r="C1672" s="108"/>
      <c r="D1672" s="108"/>
      <c r="E1672" s="349"/>
    </row>
    <row r="1673" spans="1:5" ht="15.75">
      <c r="A1673" s="151"/>
      <c r="B1673" s="347"/>
      <c r="C1673" s="108"/>
      <c r="D1673" s="108"/>
      <c r="E1673" s="349"/>
    </row>
    <row r="1674" spans="1:5" ht="15.75">
      <c r="A1674" s="151"/>
      <c r="B1674" s="347"/>
      <c r="C1674" s="108"/>
      <c r="D1674" s="108"/>
      <c r="E1674" s="349"/>
    </row>
    <row r="1675" spans="1:5" ht="15.75">
      <c r="A1675" s="151"/>
      <c r="B1675" s="347"/>
      <c r="C1675" s="108"/>
      <c r="D1675" s="108"/>
      <c r="E1675" s="349"/>
    </row>
    <row r="1676" spans="1:5" ht="15.75">
      <c r="A1676" s="151"/>
      <c r="B1676" s="347"/>
      <c r="C1676" s="108"/>
      <c r="D1676" s="108"/>
      <c r="E1676" s="349"/>
    </row>
    <row r="1677" spans="1:5" ht="15.75">
      <c r="A1677" s="151"/>
      <c r="B1677" s="347"/>
      <c r="C1677" s="108"/>
      <c r="D1677" s="108"/>
      <c r="E1677" s="349"/>
    </row>
    <row r="1678" spans="1:5" ht="15.75">
      <c r="A1678" s="151"/>
      <c r="B1678" s="347"/>
      <c r="C1678" s="108"/>
      <c r="D1678" s="108"/>
      <c r="E1678" s="349"/>
    </row>
    <row r="1679" spans="1:5" ht="15.75">
      <c r="A1679" s="151"/>
      <c r="B1679" s="347"/>
      <c r="C1679" s="108"/>
      <c r="D1679" s="108"/>
      <c r="E1679" s="349"/>
    </row>
    <row r="1680" spans="1:5" ht="15.75">
      <c r="A1680" s="151"/>
      <c r="B1680" s="347"/>
      <c r="C1680" s="108"/>
      <c r="D1680" s="108"/>
      <c r="E1680" s="349"/>
    </row>
    <row r="1681" spans="1:5" ht="15.75">
      <c r="A1681" s="151"/>
      <c r="B1681" s="347"/>
      <c r="C1681" s="108"/>
      <c r="D1681" s="108"/>
      <c r="E1681" s="349"/>
    </row>
    <row r="1682" spans="1:5" ht="15.75">
      <c r="A1682" s="151"/>
      <c r="B1682" s="347"/>
      <c r="C1682" s="108"/>
      <c r="D1682" s="108"/>
      <c r="E1682" s="349"/>
    </row>
    <row r="1683" spans="1:5" ht="15.75">
      <c r="A1683" s="151"/>
      <c r="B1683" s="347"/>
      <c r="C1683" s="108"/>
      <c r="D1683" s="108"/>
      <c r="E1683" s="349"/>
    </row>
    <row r="1684" spans="1:5" ht="15.75">
      <c r="A1684" s="151"/>
      <c r="B1684" s="347"/>
      <c r="C1684" s="108"/>
      <c r="D1684" s="108"/>
      <c r="E1684" s="349"/>
    </row>
    <row r="1685" spans="1:5" ht="15.75">
      <c r="A1685" s="151"/>
      <c r="B1685" s="347"/>
      <c r="C1685" s="108"/>
      <c r="D1685" s="108"/>
      <c r="E1685" s="349"/>
    </row>
    <row r="1686" spans="1:5" ht="15.75">
      <c r="A1686" s="151"/>
      <c r="B1686" s="347"/>
      <c r="C1686" s="108"/>
      <c r="D1686" s="108"/>
      <c r="E1686" s="349"/>
    </row>
    <row r="1687" spans="1:5" ht="15.75">
      <c r="A1687" s="151"/>
      <c r="B1687" s="347"/>
      <c r="C1687" s="108"/>
      <c r="D1687" s="108"/>
      <c r="E1687" s="349"/>
    </row>
    <row r="1688" spans="1:5" ht="15.75">
      <c r="A1688" s="151"/>
      <c r="B1688" s="347"/>
      <c r="C1688" s="108"/>
      <c r="D1688" s="108"/>
      <c r="E1688" s="349"/>
    </row>
    <row r="1689" spans="1:5" ht="15.75">
      <c r="A1689" s="151"/>
      <c r="B1689" s="347"/>
      <c r="C1689" s="108"/>
      <c r="D1689" s="108"/>
      <c r="E1689" s="349"/>
    </row>
    <row r="1690" spans="1:5" ht="15.75">
      <c r="A1690" s="151"/>
      <c r="B1690" s="347"/>
      <c r="C1690" s="108"/>
      <c r="D1690" s="108"/>
      <c r="E1690" s="349"/>
    </row>
    <row r="1691" spans="1:5" ht="15.75">
      <c r="A1691" s="151"/>
      <c r="B1691" s="347"/>
      <c r="C1691" s="108"/>
      <c r="D1691" s="108"/>
      <c r="E1691" s="349"/>
    </row>
    <row r="1692" spans="1:5" ht="15.75">
      <c r="A1692" s="151"/>
      <c r="B1692" s="347"/>
      <c r="C1692" s="108"/>
      <c r="D1692" s="108"/>
      <c r="E1692" s="349"/>
    </row>
    <row r="1693" spans="1:5" ht="15.75">
      <c r="A1693" s="151"/>
      <c r="B1693" s="347"/>
      <c r="C1693" s="108"/>
      <c r="D1693" s="108"/>
      <c r="E1693" s="349"/>
    </row>
    <row r="1694" spans="1:5" ht="15.75">
      <c r="A1694" s="151"/>
      <c r="B1694" s="347"/>
      <c r="C1694" s="108"/>
      <c r="D1694" s="108"/>
      <c r="E1694" s="349"/>
    </row>
    <row r="1695" spans="1:5" ht="15.75">
      <c r="A1695" s="151"/>
      <c r="B1695" s="347"/>
      <c r="C1695" s="108"/>
      <c r="D1695" s="108"/>
      <c r="E1695" s="349"/>
    </row>
    <row r="1696" spans="1:5" ht="15.75">
      <c r="A1696" s="151"/>
      <c r="B1696" s="347"/>
      <c r="C1696" s="108"/>
      <c r="D1696" s="108"/>
      <c r="E1696" s="349"/>
    </row>
    <row r="1697" spans="1:5" ht="15.75">
      <c r="A1697" s="151"/>
      <c r="B1697" s="347"/>
      <c r="C1697" s="108"/>
      <c r="D1697" s="108"/>
      <c r="E1697" s="349"/>
    </row>
    <row r="1698" spans="1:5" ht="15.75">
      <c r="A1698" s="151"/>
      <c r="B1698" s="347"/>
      <c r="C1698" s="108"/>
      <c r="D1698" s="108"/>
      <c r="E1698" s="349"/>
    </row>
    <row r="1699" spans="1:5" ht="15.75">
      <c r="A1699" s="151"/>
      <c r="B1699" s="347"/>
      <c r="C1699" s="108"/>
      <c r="D1699" s="108"/>
      <c r="E1699" s="349"/>
    </row>
    <row r="1700" spans="1:5" ht="15.75">
      <c r="A1700" s="151"/>
      <c r="B1700" s="347"/>
      <c r="C1700" s="108"/>
      <c r="D1700" s="108"/>
      <c r="E1700" s="349"/>
    </row>
    <row r="1701" spans="1:5" ht="15.75">
      <c r="A1701" s="151"/>
      <c r="B1701" s="347"/>
      <c r="C1701" s="108"/>
      <c r="D1701" s="108"/>
      <c r="E1701" s="349"/>
    </row>
    <row r="1702" spans="1:5" ht="15.75">
      <c r="A1702" s="151"/>
      <c r="B1702" s="347"/>
      <c r="C1702" s="108"/>
      <c r="D1702" s="108"/>
      <c r="E1702" s="349"/>
    </row>
    <row r="1703" spans="1:5" ht="15.75">
      <c r="A1703" s="151"/>
      <c r="B1703" s="347"/>
      <c r="C1703" s="108"/>
      <c r="D1703" s="108"/>
      <c r="E1703" s="349"/>
    </row>
    <row r="1704" spans="1:5" ht="15.75">
      <c r="A1704" s="151"/>
      <c r="B1704" s="347"/>
      <c r="C1704" s="108"/>
      <c r="D1704" s="108"/>
      <c r="E1704" s="349"/>
    </row>
    <row r="1705" spans="1:5" ht="15.75">
      <c r="A1705" s="151"/>
      <c r="B1705" s="347"/>
      <c r="C1705" s="108"/>
      <c r="D1705" s="108"/>
      <c r="E1705" s="349"/>
    </row>
    <row r="1706" spans="1:5" ht="15.75">
      <c r="A1706" s="151"/>
      <c r="B1706" s="347"/>
      <c r="C1706" s="108"/>
      <c r="D1706" s="108"/>
      <c r="E1706" s="349"/>
    </row>
    <row r="1707" spans="1:5" ht="15.75">
      <c r="A1707" s="151"/>
      <c r="B1707" s="347"/>
      <c r="C1707" s="108"/>
      <c r="D1707" s="108"/>
      <c r="E1707" s="349"/>
    </row>
    <row r="1708" spans="1:5" ht="15.75">
      <c r="A1708" s="151"/>
      <c r="B1708" s="347"/>
      <c r="C1708" s="108"/>
      <c r="D1708" s="108"/>
      <c r="E1708" s="349"/>
    </row>
    <row r="1709" spans="1:5" ht="15.75">
      <c r="A1709" s="151"/>
      <c r="B1709" s="347"/>
      <c r="C1709" s="108"/>
      <c r="D1709" s="108"/>
      <c r="E1709" s="349"/>
    </row>
    <row r="1710" spans="1:5" ht="15.75">
      <c r="A1710" s="151"/>
      <c r="B1710" s="347"/>
      <c r="C1710" s="108"/>
      <c r="D1710" s="108"/>
      <c r="E1710" s="349"/>
    </row>
    <row r="1711" spans="1:5" ht="15.75">
      <c r="A1711" s="151"/>
      <c r="B1711" s="347"/>
      <c r="C1711" s="108"/>
      <c r="D1711" s="108"/>
      <c r="E1711" s="349"/>
    </row>
    <row r="1712" spans="1:5" ht="15.75">
      <c r="A1712" s="151"/>
      <c r="B1712" s="347"/>
      <c r="C1712" s="108"/>
      <c r="D1712" s="108"/>
      <c r="E1712" s="349"/>
    </row>
    <row r="1713" spans="1:5" ht="15.75">
      <c r="A1713" s="151"/>
      <c r="B1713" s="347"/>
      <c r="C1713" s="108"/>
      <c r="D1713" s="108"/>
      <c r="E1713" s="349"/>
    </row>
    <row r="1714" spans="1:5" ht="15.75">
      <c r="A1714" s="151"/>
      <c r="B1714" s="347"/>
      <c r="C1714" s="108"/>
      <c r="D1714" s="108"/>
      <c r="E1714" s="349"/>
    </row>
    <row r="1715" spans="1:5" ht="15.75">
      <c r="A1715" s="151"/>
      <c r="B1715" s="347"/>
      <c r="C1715" s="108"/>
      <c r="D1715" s="108"/>
      <c r="E1715" s="349"/>
    </row>
    <row r="1716" spans="1:5" ht="15.75">
      <c r="A1716" s="151"/>
      <c r="B1716" s="347"/>
      <c r="C1716" s="108"/>
      <c r="D1716" s="108"/>
      <c r="E1716" s="349"/>
    </row>
    <row r="1717" spans="1:5" ht="15.75">
      <c r="A1717" s="151"/>
      <c r="B1717" s="347"/>
      <c r="C1717" s="108"/>
      <c r="D1717" s="108"/>
      <c r="E1717" s="349"/>
    </row>
    <row r="1718" spans="1:5" ht="15.75">
      <c r="A1718" s="151"/>
      <c r="B1718" s="347"/>
      <c r="C1718" s="108"/>
      <c r="D1718" s="108"/>
      <c r="E1718" s="349"/>
    </row>
    <row r="1719" spans="1:5" ht="15.75">
      <c r="A1719" s="151"/>
      <c r="B1719" s="347"/>
      <c r="C1719" s="108"/>
      <c r="D1719" s="108"/>
      <c r="E1719" s="349"/>
    </row>
    <row r="1720" spans="1:5" ht="15.75">
      <c r="A1720" s="151"/>
      <c r="B1720" s="347"/>
      <c r="C1720" s="108"/>
      <c r="D1720" s="108"/>
      <c r="E1720" s="349"/>
    </row>
    <row r="1721" spans="1:5" ht="15.75">
      <c r="A1721" s="151"/>
      <c r="B1721" s="347"/>
      <c r="C1721" s="108"/>
      <c r="D1721" s="108"/>
      <c r="E1721" s="349"/>
    </row>
    <row r="1722" spans="1:5" ht="15.75">
      <c r="A1722" s="151"/>
      <c r="B1722" s="347"/>
      <c r="C1722" s="108"/>
      <c r="D1722" s="108"/>
      <c r="E1722" s="349"/>
    </row>
    <row r="1723" spans="1:5" ht="15.75">
      <c r="A1723" s="151"/>
      <c r="B1723" s="347"/>
      <c r="C1723" s="108"/>
      <c r="D1723" s="108"/>
      <c r="E1723" s="349"/>
    </row>
    <row r="1724" spans="1:5" ht="15.75">
      <c r="A1724" s="151"/>
      <c r="B1724" s="347"/>
      <c r="C1724" s="108"/>
      <c r="D1724" s="108"/>
      <c r="E1724" s="349"/>
    </row>
    <row r="1725" spans="1:5" ht="15.75">
      <c r="A1725" s="151"/>
      <c r="B1725" s="347"/>
      <c r="C1725" s="108"/>
      <c r="D1725" s="108"/>
      <c r="E1725" s="349"/>
    </row>
    <row r="1726" spans="1:5" ht="15.75">
      <c r="A1726" s="151"/>
      <c r="B1726" s="347"/>
      <c r="C1726" s="108"/>
      <c r="D1726" s="108"/>
      <c r="E1726" s="349"/>
    </row>
    <row r="1727" spans="1:5" ht="15.75">
      <c r="A1727" s="151"/>
      <c r="B1727" s="347"/>
      <c r="C1727" s="108"/>
      <c r="D1727" s="108"/>
      <c r="E1727" s="349"/>
    </row>
    <row r="1728" spans="1:5" ht="15.75">
      <c r="A1728" s="151"/>
      <c r="B1728" s="347"/>
      <c r="C1728" s="108"/>
      <c r="D1728" s="108"/>
      <c r="E1728" s="349"/>
    </row>
    <row r="1729" spans="1:5" ht="15.75">
      <c r="A1729" s="151"/>
      <c r="B1729" s="347"/>
      <c r="C1729" s="108"/>
      <c r="D1729" s="108"/>
      <c r="E1729" s="349"/>
    </row>
    <row r="1730" spans="1:5" ht="15.75">
      <c r="A1730" s="151"/>
      <c r="B1730" s="347"/>
      <c r="C1730" s="108"/>
      <c r="D1730" s="108"/>
      <c r="E1730" s="349"/>
    </row>
    <row r="1731" spans="1:5" ht="15.75">
      <c r="A1731" s="151"/>
      <c r="B1731" s="347"/>
      <c r="C1731" s="108"/>
      <c r="D1731" s="108"/>
      <c r="E1731" s="349"/>
    </row>
    <row r="1732" spans="1:5" ht="15.75">
      <c r="A1732" s="151"/>
      <c r="B1732" s="347"/>
      <c r="C1732" s="108"/>
      <c r="D1732" s="108"/>
      <c r="E1732" s="349"/>
    </row>
    <row r="1733" spans="1:5" ht="15.75">
      <c r="A1733" s="151"/>
      <c r="B1733" s="347"/>
      <c r="C1733" s="108"/>
      <c r="D1733" s="108"/>
      <c r="E1733" s="349"/>
    </row>
    <row r="1734" spans="1:5" ht="15.75">
      <c r="A1734" s="151"/>
      <c r="B1734" s="347"/>
      <c r="C1734" s="108"/>
      <c r="D1734" s="108"/>
      <c r="E1734" s="349"/>
    </row>
    <row r="1735" spans="1:5" ht="15.75">
      <c r="A1735" s="151"/>
      <c r="B1735" s="347"/>
      <c r="C1735" s="108"/>
      <c r="D1735" s="108"/>
      <c r="E1735" s="349"/>
    </row>
    <row r="1736" spans="1:5" ht="15.75">
      <c r="A1736" s="151"/>
      <c r="B1736" s="347"/>
      <c r="C1736" s="108"/>
      <c r="D1736" s="108"/>
      <c r="E1736" s="349"/>
    </row>
    <row r="1737" spans="1:5" ht="15.75">
      <c r="A1737" s="151"/>
      <c r="B1737" s="347"/>
      <c r="C1737" s="108"/>
      <c r="D1737" s="108"/>
      <c r="E1737" s="349"/>
    </row>
    <row r="1738" spans="1:5" ht="15.75">
      <c r="A1738" s="151"/>
      <c r="B1738" s="347"/>
      <c r="C1738" s="108"/>
      <c r="D1738" s="108"/>
      <c r="E1738" s="349"/>
    </row>
    <row r="1739" spans="1:5" ht="15.75">
      <c r="A1739" s="151"/>
      <c r="B1739" s="347"/>
      <c r="C1739" s="108"/>
      <c r="D1739" s="108"/>
      <c r="E1739" s="349"/>
    </row>
    <row r="1740" spans="1:5" ht="15.75">
      <c r="A1740" s="151"/>
      <c r="B1740" s="347"/>
      <c r="C1740" s="108"/>
      <c r="D1740" s="108"/>
      <c r="E1740" s="349"/>
    </row>
    <row r="1741" spans="1:5" ht="15.75">
      <c r="A1741" s="151"/>
      <c r="B1741" s="347"/>
      <c r="C1741" s="108"/>
      <c r="D1741" s="108"/>
      <c r="E1741" s="349"/>
    </row>
    <row r="1742" spans="1:5" ht="15.75">
      <c r="A1742" s="151"/>
      <c r="B1742" s="347"/>
      <c r="C1742" s="108"/>
      <c r="D1742" s="108"/>
      <c r="E1742" s="349"/>
    </row>
    <row r="1743" spans="1:5" ht="15.75">
      <c r="A1743" s="151"/>
      <c r="B1743" s="347"/>
      <c r="C1743" s="108"/>
      <c r="D1743" s="108"/>
      <c r="E1743" s="349"/>
    </row>
    <row r="1744" spans="1:5" ht="15.75">
      <c r="A1744" s="151"/>
      <c r="B1744" s="347"/>
      <c r="C1744" s="108"/>
      <c r="D1744" s="108"/>
      <c r="E1744" s="349"/>
    </row>
    <row r="1745" spans="1:5" ht="15.75">
      <c r="A1745" s="151"/>
      <c r="B1745" s="347"/>
      <c r="C1745" s="108"/>
      <c r="D1745" s="108"/>
      <c r="E1745" s="349"/>
    </row>
    <row r="1746" spans="1:5" ht="15.75">
      <c r="A1746" s="151"/>
      <c r="B1746" s="347"/>
      <c r="C1746" s="108"/>
      <c r="D1746" s="108"/>
      <c r="E1746" s="349"/>
    </row>
    <row r="1747" spans="1:5" ht="15.75">
      <c r="A1747" s="151"/>
      <c r="B1747" s="347"/>
      <c r="C1747" s="108"/>
      <c r="D1747" s="108"/>
      <c r="E1747" s="349"/>
    </row>
    <row r="1748" spans="1:5" ht="15.75">
      <c r="A1748" s="151"/>
      <c r="B1748" s="347"/>
      <c r="C1748" s="108"/>
      <c r="D1748" s="108"/>
      <c r="E1748" s="349"/>
    </row>
    <row r="1749" spans="1:5" ht="15.75">
      <c r="A1749" s="151"/>
      <c r="B1749" s="347"/>
      <c r="C1749" s="108"/>
      <c r="D1749" s="108"/>
      <c r="E1749" s="349"/>
    </row>
    <row r="1750" spans="1:5" ht="15.75">
      <c r="A1750" s="151"/>
      <c r="B1750" s="347"/>
      <c r="C1750" s="108"/>
      <c r="D1750" s="108"/>
      <c r="E1750" s="349"/>
    </row>
    <row r="1751" spans="1:5" ht="15.75">
      <c r="A1751" s="151"/>
      <c r="B1751" s="347"/>
      <c r="C1751" s="108"/>
      <c r="D1751" s="108"/>
      <c r="E1751" s="349"/>
    </row>
    <row r="1752" spans="1:5" ht="15.75">
      <c r="A1752" s="151"/>
      <c r="B1752" s="347"/>
      <c r="C1752" s="108"/>
      <c r="D1752" s="108"/>
      <c r="E1752" s="349"/>
    </row>
    <row r="1753" spans="1:5" ht="15.75">
      <c r="A1753" s="151"/>
      <c r="B1753" s="347"/>
      <c r="C1753" s="108"/>
      <c r="D1753" s="108"/>
      <c r="E1753" s="349"/>
    </row>
    <row r="1754" spans="1:5" ht="15.75">
      <c r="A1754" s="151"/>
      <c r="B1754" s="347"/>
      <c r="C1754" s="108"/>
      <c r="D1754" s="108"/>
      <c r="E1754" s="349"/>
    </row>
    <row r="1755" spans="1:5" ht="15.75">
      <c r="A1755" s="151"/>
      <c r="B1755" s="347"/>
      <c r="C1755" s="108"/>
      <c r="D1755" s="108"/>
      <c r="E1755" s="349"/>
    </row>
    <row r="1756" spans="1:5" ht="15.75">
      <c r="A1756" s="151"/>
      <c r="B1756" s="347"/>
      <c r="C1756" s="108"/>
      <c r="D1756" s="108"/>
      <c r="E1756" s="349"/>
    </row>
    <row r="1757" spans="1:5" ht="15.75">
      <c r="A1757" s="151"/>
      <c r="B1757" s="347"/>
      <c r="C1757" s="108"/>
      <c r="D1757" s="108"/>
      <c r="E1757" s="349"/>
    </row>
    <row r="1758" spans="1:5" ht="15.75">
      <c r="A1758" s="151"/>
      <c r="B1758" s="347"/>
      <c r="C1758" s="108"/>
      <c r="D1758" s="108"/>
      <c r="E1758" s="349"/>
    </row>
    <row r="1759" spans="1:5" ht="15.75">
      <c r="A1759" s="151"/>
      <c r="B1759" s="347"/>
      <c r="C1759" s="108"/>
      <c r="D1759" s="108"/>
      <c r="E1759" s="349"/>
    </row>
    <row r="1760" spans="1:5" ht="15.75">
      <c r="A1760" s="151"/>
      <c r="B1760" s="347"/>
      <c r="C1760" s="108"/>
      <c r="D1760" s="108"/>
      <c r="E1760" s="349"/>
    </row>
    <row r="1761" spans="1:5" ht="15.75">
      <c r="A1761" s="151"/>
      <c r="B1761" s="347"/>
      <c r="C1761" s="108"/>
      <c r="D1761" s="108"/>
      <c r="E1761" s="349"/>
    </row>
    <row r="1762" spans="1:5" ht="15.75">
      <c r="A1762" s="151"/>
      <c r="B1762" s="347"/>
      <c r="C1762" s="108"/>
      <c r="D1762" s="108"/>
      <c r="E1762" s="349"/>
    </row>
    <row r="1763" spans="1:5" ht="15.75">
      <c r="A1763" s="151"/>
      <c r="B1763" s="347"/>
      <c r="C1763" s="108"/>
      <c r="D1763" s="108"/>
      <c r="E1763" s="349"/>
    </row>
    <row r="1764" spans="1:5" ht="15.75">
      <c r="A1764" s="151"/>
      <c r="B1764" s="347"/>
      <c r="C1764" s="108"/>
      <c r="D1764" s="108"/>
      <c r="E1764" s="349"/>
    </row>
    <row r="1765" spans="1:5" ht="15.75">
      <c r="A1765" s="151"/>
      <c r="B1765" s="347"/>
      <c r="C1765" s="108"/>
      <c r="D1765" s="108"/>
      <c r="E1765" s="349"/>
    </row>
    <row r="1766" spans="1:5" ht="15.75">
      <c r="A1766" s="151"/>
      <c r="B1766" s="347"/>
      <c r="C1766" s="108"/>
      <c r="D1766" s="108"/>
      <c r="E1766" s="349"/>
    </row>
    <row r="1767" spans="1:5" ht="15.75">
      <c r="A1767" s="151"/>
      <c r="B1767" s="347"/>
      <c r="C1767" s="108"/>
      <c r="D1767" s="108"/>
      <c r="E1767" s="349"/>
    </row>
    <row r="1768" spans="1:5" ht="15.75">
      <c r="A1768" s="151"/>
      <c r="B1768" s="347"/>
      <c r="C1768" s="108"/>
      <c r="D1768" s="108"/>
      <c r="E1768" s="349"/>
    </row>
    <row r="1769" spans="1:5" ht="15.75">
      <c r="A1769" s="151"/>
      <c r="B1769" s="347"/>
      <c r="C1769" s="108"/>
      <c r="D1769" s="108"/>
      <c r="E1769" s="349"/>
    </row>
    <row r="1770" spans="1:5" ht="15.75">
      <c r="A1770" s="151"/>
      <c r="B1770" s="347"/>
      <c r="C1770" s="108"/>
      <c r="D1770" s="108"/>
      <c r="E1770" s="349"/>
    </row>
    <row r="1771" spans="1:5" ht="15.75">
      <c r="A1771" s="151"/>
      <c r="B1771" s="347"/>
      <c r="C1771" s="108"/>
      <c r="D1771" s="108"/>
      <c r="E1771" s="349"/>
    </row>
    <row r="1772" spans="1:5" ht="15.75">
      <c r="A1772" s="151"/>
      <c r="B1772" s="347"/>
      <c r="C1772" s="108"/>
      <c r="D1772" s="108"/>
      <c r="E1772" s="349"/>
    </row>
    <row r="1773" spans="1:5" ht="15.75">
      <c r="A1773" s="151"/>
      <c r="B1773" s="347"/>
      <c r="C1773" s="108"/>
      <c r="D1773" s="108"/>
      <c r="E1773" s="349"/>
    </row>
    <row r="1774" spans="1:5" ht="15.75">
      <c r="A1774" s="151"/>
      <c r="B1774" s="347"/>
      <c r="C1774" s="108"/>
      <c r="D1774" s="108"/>
      <c r="E1774" s="349"/>
    </row>
    <row r="1775" spans="1:5" ht="15.75">
      <c r="A1775" s="151"/>
      <c r="B1775" s="347"/>
      <c r="C1775" s="108"/>
      <c r="D1775" s="108"/>
      <c r="E1775" s="349"/>
    </row>
    <row r="1776" spans="1:5" ht="15.75">
      <c r="A1776" s="151"/>
      <c r="B1776" s="347"/>
      <c r="C1776" s="108"/>
      <c r="D1776" s="108"/>
      <c r="E1776" s="349"/>
    </row>
    <row r="1777" spans="1:5" ht="15.75">
      <c r="A1777" s="151"/>
      <c r="B1777" s="347"/>
      <c r="C1777" s="108"/>
      <c r="D1777" s="108"/>
      <c r="E1777" s="349"/>
    </row>
    <row r="1778" spans="1:5" ht="15.75">
      <c r="A1778" s="151"/>
      <c r="B1778" s="347"/>
      <c r="C1778" s="108"/>
      <c r="D1778" s="108"/>
      <c r="E1778" s="349"/>
    </row>
    <row r="1779" spans="1:5" ht="15.75">
      <c r="A1779" s="151"/>
      <c r="B1779" s="347"/>
      <c r="C1779" s="108"/>
      <c r="D1779" s="108"/>
      <c r="E1779" s="349"/>
    </row>
    <row r="1780" spans="1:5" ht="15.75">
      <c r="A1780" s="151"/>
      <c r="B1780" s="347"/>
      <c r="C1780" s="108"/>
      <c r="D1780" s="108"/>
      <c r="E1780" s="349"/>
    </row>
    <row r="1781" spans="1:5" ht="15.75">
      <c r="A1781" s="151"/>
      <c r="B1781" s="347"/>
      <c r="C1781" s="108"/>
      <c r="D1781" s="108"/>
      <c r="E1781" s="349"/>
    </row>
    <row r="1782" spans="1:5" ht="15.75">
      <c r="A1782" s="151"/>
      <c r="B1782" s="347"/>
      <c r="C1782" s="108"/>
      <c r="D1782" s="108"/>
      <c r="E1782" s="349"/>
    </row>
    <row r="1783" spans="1:5" ht="15.75">
      <c r="A1783" s="151"/>
      <c r="B1783" s="347"/>
      <c r="C1783" s="108"/>
      <c r="D1783" s="108"/>
      <c r="E1783" s="349"/>
    </row>
    <row r="1784" spans="1:5" ht="15.75">
      <c r="A1784" s="151"/>
      <c r="B1784" s="347"/>
      <c r="C1784" s="108"/>
      <c r="D1784" s="108"/>
      <c r="E1784" s="349"/>
    </row>
    <row r="1785" spans="1:5" ht="15.75">
      <c r="A1785" s="151"/>
      <c r="B1785" s="347"/>
      <c r="C1785" s="108"/>
      <c r="D1785" s="108"/>
      <c r="E1785" s="349"/>
    </row>
    <row r="1786" spans="1:5" ht="15.75">
      <c r="A1786" s="151"/>
      <c r="B1786" s="347"/>
      <c r="C1786" s="108"/>
      <c r="D1786" s="108"/>
      <c r="E1786" s="349"/>
    </row>
    <row r="1787" spans="1:5" ht="15.75">
      <c r="A1787" s="151"/>
      <c r="B1787" s="347"/>
      <c r="C1787" s="108"/>
      <c r="D1787" s="108"/>
      <c r="E1787" s="349"/>
    </row>
    <row r="1788" spans="1:5" ht="15.75">
      <c r="A1788" s="151"/>
      <c r="B1788" s="347"/>
      <c r="C1788" s="108"/>
      <c r="D1788" s="108"/>
      <c r="E1788" s="349"/>
    </row>
    <row r="1789" spans="1:5" ht="15.75">
      <c r="A1789" s="151"/>
      <c r="B1789" s="347"/>
      <c r="C1789" s="108"/>
      <c r="D1789" s="108"/>
      <c r="E1789" s="349"/>
    </row>
    <row r="1790" spans="1:5" ht="15.75">
      <c r="A1790" s="151"/>
      <c r="B1790" s="347"/>
      <c r="C1790" s="108"/>
      <c r="D1790" s="108"/>
      <c r="E1790" s="349"/>
    </row>
    <row r="1791" spans="1:5" ht="15.75">
      <c r="A1791" s="151"/>
      <c r="B1791" s="347"/>
      <c r="C1791" s="108"/>
      <c r="D1791" s="108"/>
      <c r="E1791" s="349"/>
    </row>
    <row r="1792" spans="1:5" ht="15.75">
      <c r="A1792" s="151"/>
      <c r="B1792" s="347"/>
      <c r="C1792" s="108"/>
      <c r="D1792" s="108"/>
      <c r="E1792" s="349"/>
    </row>
    <row r="1793" spans="1:5" ht="15.75">
      <c r="A1793" s="151"/>
      <c r="B1793" s="347"/>
      <c r="C1793" s="108"/>
      <c r="D1793" s="108"/>
      <c r="E1793" s="349"/>
    </row>
    <row r="1794" spans="1:5" ht="15.75">
      <c r="A1794" s="151"/>
      <c r="B1794" s="347"/>
      <c r="C1794" s="108"/>
      <c r="D1794" s="108"/>
      <c r="E1794" s="349"/>
    </row>
    <row r="1795" spans="1:5" ht="15.75">
      <c r="A1795" s="151"/>
      <c r="B1795" s="347"/>
      <c r="C1795" s="108"/>
      <c r="D1795" s="108"/>
      <c r="E1795" s="349"/>
    </row>
    <row r="1796" spans="1:5" ht="15.75">
      <c r="A1796" s="151"/>
      <c r="B1796" s="347"/>
      <c r="C1796" s="108"/>
      <c r="D1796" s="108"/>
      <c r="E1796" s="349"/>
    </row>
    <row r="1797" spans="1:5" ht="15.75">
      <c r="A1797" s="151"/>
      <c r="B1797" s="347"/>
      <c r="C1797" s="108"/>
      <c r="D1797" s="108"/>
      <c r="E1797" s="349"/>
    </row>
    <row r="1798" spans="1:5" ht="15.75">
      <c r="A1798" s="151"/>
      <c r="B1798" s="347"/>
      <c r="C1798" s="108"/>
      <c r="D1798" s="108"/>
      <c r="E1798" s="349"/>
    </row>
    <row r="1799" spans="1:5" ht="15.75">
      <c r="A1799" s="151"/>
      <c r="B1799" s="347"/>
      <c r="C1799" s="108"/>
      <c r="D1799" s="108"/>
      <c r="E1799" s="349"/>
    </row>
    <row r="1800" spans="1:5" ht="15.75">
      <c r="A1800" s="151"/>
      <c r="B1800" s="347"/>
      <c r="C1800" s="108"/>
      <c r="D1800" s="108"/>
      <c r="E1800" s="349"/>
    </row>
    <row r="1801" spans="1:5" ht="15.75">
      <c r="A1801" s="151"/>
      <c r="B1801" s="347"/>
      <c r="C1801" s="108"/>
      <c r="D1801" s="108"/>
      <c r="E1801" s="349"/>
    </row>
    <row r="1802" spans="1:5" ht="15.75">
      <c r="A1802" s="151"/>
      <c r="B1802" s="347"/>
      <c r="C1802" s="108"/>
      <c r="D1802" s="108"/>
      <c r="E1802" s="349"/>
    </row>
    <row r="1803" spans="1:5" ht="15.75">
      <c r="A1803" s="151"/>
      <c r="B1803" s="347"/>
      <c r="C1803" s="108"/>
      <c r="D1803" s="108"/>
      <c r="E1803" s="349"/>
    </row>
    <row r="1804" spans="1:5" ht="15.75">
      <c r="A1804" s="151"/>
      <c r="B1804" s="347"/>
      <c r="C1804" s="108"/>
      <c r="D1804" s="108"/>
      <c r="E1804" s="349"/>
    </row>
    <row r="1805" spans="1:5" ht="15.75">
      <c r="A1805" s="151"/>
      <c r="B1805" s="347"/>
      <c r="C1805" s="108"/>
      <c r="D1805" s="108"/>
      <c r="E1805" s="349"/>
    </row>
    <row r="1806" spans="1:5" ht="15.75">
      <c r="A1806" s="151"/>
      <c r="B1806" s="347"/>
      <c r="C1806" s="108"/>
      <c r="D1806" s="108"/>
      <c r="E1806" s="349"/>
    </row>
    <row r="1807" spans="1:5" ht="15.75">
      <c r="A1807" s="151"/>
      <c r="B1807" s="347"/>
      <c r="C1807" s="108"/>
      <c r="D1807" s="108"/>
      <c r="E1807" s="349"/>
    </row>
    <row r="1808" spans="1:5" ht="15.75">
      <c r="A1808" s="151"/>
      <c r="B1808" s="347"/>
      <c r="C1808" s="108"/>
      <c r="D1808" s="108"/>
      <c r="E1808" s="349"/>
    </row>
    <row r="1809" spans="1:5" ht="15.75">
      <c r="A1809" s="151"/>
      <c r="B1809" s="347"/>
      <c r="C1809" s="108"/>
      <c r="D1809" s="108"/>
      <c r="E1809" s="349"/>
    </row>
    <row r="1810" spans="1:5" ht="15.75">
      <c r="A1810" s="151"/>
      <c r="B1810" s="347"/>
      <c r="C1810" s="108"/>
      <c r="D1810" s="108"/>
      <c r="E1810" s="349"/>
    </row>
    <row r="1811" spans="1:5" ht="15.75">
      <c r="A1811" s="151"/>
      <c r="B1811" s="347"/>
      <c r="C1811" s="108"/>
      <c r="D1811" s="108"/>
      <c r="E1811" s="349"/>
    </row>
    <row r="1812" spans="1:5" ht="15.75">
      <c r="A1812" s="151"/>
      <c r="B1812" s="347"/>
      <c r="C1812" s="108"/>
      <c r="D1812" s="108"/>
      <c r="E1812" s="349"/>
    </row>
    <row r="1813" spans="1:5" ht="15.75">
      <c r="A1813" s="151"/>
      <c r="B1813" s="347"/>
      <c r="C1813" s="108"/>
      <c r="D1813" s="108"/>
      <c r="E1813" s="349"/>
    </row>
    <row r="1814" spans="1:5" ht="15.75">
      <c r="A1814" s="151"/>
      <c r="B1814" s="347"/>
      <c r="C1814" s="108"/>
      <c r="D1814" s="108"/>
      <c r="E1814" s="349"/>
    </row>
    <row r="1815" spans="1:5" ht="15.75">
      <c r="A1815" s="151"/>
      <c r="B1815" s="347"/>
      <c r="C1815" s="108"/>
      <c r="D1815" s="108"/>
      <c r="E1815" s="349"/>
    </row>
    <row r="1816" spans="1:5" ht="15.75">
      <c r="A1816" s="151"/>
      <c r="B1816" s="347"/>
      <c r="C1816" s="108"/>
      <c r="D1816" s="108"/>
      <c r="E1816" s="349"/>
    </row>
    <row r="1817" spans="1:5" ht="15.75">
      <c r="A1817" s="151"/>
      <c r="B1817" s="347"/>
      <c r="C1817" s="108"/>
      <c r="D1817" s="108"/>
      <c r="E1817" s="349"/>
    </row>
    <row r="1818" spans="1:5" ht="15.75">
      <c r="A1818" s="151"/>
      <c r="B1818" s="347"/>
      <c r="C1818" s="108"/>
      <c r="D1818" s="108"/>
      <c r="E1818" s="349"/>
    </row>
    <row r="1819" spans="1:5" ht="15.75">
      <c r="A1819" s="151"/>
      <c r="B1819" s="347"/>
      <c r="C1819" s="108"/>
      <c r="D1819" s="108"/>
      <c r="E1819" s="349"/>
    </row>
    <row r="1820" spans="1:5" ht="15.75">
      <c r="A1820" s="151"/>
      <c r="B1820" s="347"/>
      <c r="C1820" s="108"/>
      <c r="D1820" s="108"/>
      <c r="E1820" s="349"/>
    </row>
    <row r="1821" spans="1:5" ht="15.75">
      <c r="A1821" s="151"/>
      <c r="B1821" s="347"/>
      <c r="C1821" s="108"/>
      <c r="D1821" s="108"/>
      <c r="E1821" s="349"/>
    </row>
    <row r="1822" spans="1:5" ht="15.75">
      <c r="A1822" s="151"/>
      <c r="B1822" s="347"/>
      <c r="C1822" s="108"/>
      <c r="D1822" s="108"/>
      <c r="E1822" s="349"/>
    </row>
    <row r="1823" spans="1:5" ht="15.75">
      <c r="A1823" s="151"/>
      <c r="B1823" s="347"/>
      <c r="C1823" s="108"/>
      <c r="D1823" s="108"/>
      <c r="E1823" s="349"/>
    </row>
    <row r="1824" spans="1:5" ht="15.75">
      <c r="A1824" s="151"/>
      <c r="B1824" s="347"/>
      <c r="C1824" s="108"/>
      <c r="D1824" s="108"/>
      <c r="E1824" s="349"/>
    </row>
    <row r="1825" spans="1:5" ht="15.75">
      <c r="A1825" s="151"/>
      <c r="B1825" s="347"/>
      <c r="C1825" s="108"/>
      <c r="D1825" s="108"/>
      <c r="E1825" s="349"/>
    </row>
    <row r="1826" spans="1:5" ht="15.75">
      <c r="A1826" s="151"/>
      <c r="B1826" s="347"/>
      <c r="C1826" s="108"/>
      <c r="D1826" s="108"/>
      <c r="E1826" s="349"/>
    </row>
    <row r="1827" spans="1:5" ht="15.75">
      <c r="A1827" s="151"/>
      <c r="B1827" s="347"/>
      <c r="C1827" s="108"/>
      <c r="D1827" s="108"/>
      <c r="E1827" s="349"/>
    </row>
    <row r="1828" spans="1:5" ht="15.75">
      <c r="A1828" s="151"/>
      <c r="B1828" s="347"/>
      <c r="C1828" s="108"/>
      <c r="D1828" s="108"/>
      <c r="E1828" s="349"/>
    </row>
    <row r="1829" spans="1:5" ht="15.75">
      <c r="A1829" s="151"/>
      <c r="B1829" s="347"/>
      <c r="C1829" s="108"/>
      <c r="D1829" s="108"/>
      <c r="E1829" s="349"/>
    </row>
    <row r="1830" spans="1:5" ht="15.75">
      <c r="A1830" s="151"/>
      <c r="B1830" s="347"/>
      <c r="C1830" s="108"/>
      <c r="D1830" s="108"/>
      <c r="E1830" s="349"/>
    </row>
    <row r="1831" spans="1:5" ht="15.75">
      <c r="A1831" s="151"/>
      <c r="B1831" s="347"/>
      <c r="C1831" s="108"/>
      <c r="D1831" s="108"/>
      <c r="E1831" s="349"/>
    </row>
    <row r="1832" spans="1:5" ht="15.75">
      <c r="A1832" s="151"/>
      <c r="B1832" s="347"/>
      <c r="C1832" s="108"/>
      <c r="D1832" s="108"/>
      <c r="E1832" s="349"/>
    </row>
    <row r="1833" spans="1:5" ht="15.75">
      <c r="A1833" s="151"/>
      <c r="B1833" s="347"/>
      <c r="C1833" s="108"/>
      <c r="D1833" s="108"/>
      <c r="E1833" s="349"/>
    </row>
    <row r="1834" spans="1:5" ht="15.75">
      <c r="A1834" s="151"/>
      <c r="B1834" s="347"/>
      <c r="C1834" s="108"/>
      <c r="D1834" s="108"/>
      <c r="E1834" s="349"/>
    </row>
    <row r="1835" spans="1:5" ht="15.75">
      <c r="A1835" s="151"/>
      <c r="B1835" s="347"/>
      <c r="C1835" s="108"/>
      <c r="D1835" s="108"/>
      <c r="E1835" s="349"/>
    </row>
    <row r="1836" spans="1:5" ht="15.75">
      <c r="A1836" s="151"/>
      <c r="B1836" s="347"/>
      <c r="C1836" s="108"/>
      <c r="D1836" s="108"/>
      <c r="E1836" s="349"/>
    </row>
    <row r="1837" spans="1:5" ht="15.75">
      <c r="A1837" s="151"/>
      <c r="B1837" s="347"/>
      <c r="C1837" s="108"/>
      <c r="D1837" s="108"/>
      <c r="E1837" s="349"/>
    </row>
    <row r="1838" spans="1:5" ht="15.75">
      <c r="A1838" s="151"/>
      <c r="B1838" s="347"/>
      <c r="C1838" s="108"/>
      <c r="D1838" s="108"/>
      <c r="E1838" s="349"/>
    </row>
    <row r="1839" spans="1:5" ht="15.75">
      <c r="A1839" s="151"/>
      <c r="B1839" s="347"/>
      <c r="C1839" s="108"/>
      <c r="D1839" s="108"/>
      <c r="E1839" s="349"/>
    </row>
    <row r="1840" spans="1:5" ht="15.75">
      <c r="A1840" s="151"/>
      <c r="B1840" s="347"/>
      <c r="C1840" s="108"/>
      <c r="D1840" s="108"/>
      <c r="E1840" s="349"/>
    </row>
    <row r="1841" spans="1:5" ht="15.75">
      <c r="A1841" s="151"/>
      <c r="B1841" s="347"/>
      <c r="C1841" s="108"/>
      <c r="D1841" s="108"/>
      <c r="E1841" s="349"/>
    </row>
    <row r="1842" spans="1:5" ht="15.75">
      <c r="A1842" s="151"/>
      <c r="B1842" s="347"/>
      <c r="C1842" s="108"/>
      <c r="D1842" s="108"/>
      <c r="E1842" s="349"/>
    </row>
    <row r="1843" spans="1:5" ht="15.75">
      <c r="A1843" s="151"/>
      <c r="B1843" s="347"/>
      <c r="C1843" s="108"/>
      <c r="D1843" s="108"/>
      <c r="E1843" s="349"/>
    </row>
    <row r="1844" spans="1:5" ht="15.75">
      <c r="A1844" s="151"/>
      <c r="B1844" s="347"/>
      <c r="C1844" s="108"/>
      <c r="D1844" s="108"/>
      <c r="E1844" s="349"/>
    </row>
    <row r="1845" spans="1:5" ht="15.75">
      <c r="A1845" s="151"/>
      <c r="B1845" s="347"/>
      <c r="C1845" s="108"/>
      <c r="D1845" s="108"/>
      <c r="E1845" s="349"/>
    </row>
    <row r="1846" spans="1:5" ht="15.75">
      <c r="A1846" s="151"/>
      <c r="B1846" s="347"/>
      <c r="C1846" s="108"/>
      <c r="D1846" s="108"/>
      <c r="E1846" s="349"/>
    </row>
    <row r="1847" spans="1:5" ht="15.75">
      <c r="A1847" s="151"/>
      <c r="B1847" s="347"/>
      <c r="C1847" s="108"/>
      <c r="D1847" s="108"/>
      <c r="E1847" s="349"/>
    </row>
    <row r="1848" spans="1:5" ht="15.75">
      <c r="A1848" s="151"/>
      <c r="B1848" s="347"/>
      <c r="C1848" s="108"/>
      <c r="D1848" s="108"/>
      <c r="E1848" s="349"/>
    </row>
    <row r="1849" spans="1:5" ht="15.75">
      <c r="A1849" s="151"/>
      <c r="B1849" s="347"/>
      <c r="C1849" s="108"/>
      <c r="D1849" s="108"/>
      <c r="E1849" s="349"/>
    </row>
    <row r="1850" spans="1:5" ht="15.75">
      <c r="A1850" s="151"/>
      <c r="B1850" s="347"/>
      <c r="C1850" s="108"/>
      <c r="D1850" s="108"/>
      <c r="E1850" s="349"/>
    </row>
    <row r="1851" spans="1:5" ht="15.75">
      <c r="A1851" s="151"/>
      <c r="B1851" s="347"/>
      <c r="C1851" s="108"/>
      <c r="D1851" s="108"/>
      <c r="E1851" s="349"/>
    </row>
    <row r="1852" spans="1:5" ht="15.75">
      <c r="A1852" s="151"/>
      <c r="B1852" s="347"/>
      <c r="C1852" s="108"/>
      <c r="D1852" s="108"/>
      <c r="E1852" s="349"/>
    </row>
    <row r="1853" spans="1:5" ht="15.75">
      <c r="A1853" s="151"/>
      <c r="B1853" s="347"/>
      <c r="C1853" s="108"/>
      <c r="D1853" s="108"/>
      <c r="E1853" s="349"/>
    </row>
    <row r="1854" spans="1:5" ht="15.75">
      <c r="A1854" s="151"/>
      <c r="B1854" s="347"/>
      <c r="C1854" s="108"/>
      <c r="D1854" s="108"/>
      <c r="E1854" s="349"/>
    </row>
    <row r="1855" spans="1:5" ht="15.75">
      <c r="A1855" s="151"/>
      <c r="B1855" s="347"/>
      <c r="C1855" s="108"/>
      <c r="D1855" s="108"/>
      <c r="E1855" s="349"/>
    </row>
    <row r="1856" spans="1:5" ht="15.75">
      <c r="A1856" s="151"/>
      <c r="B1856" s="347"/>
      <c r="C1856" s="108"/>
      <c r="D1856" s="108"/>
      <c r="E1856" s="349"/>
    </row>
    <row r="1857" spans="1:5" ht="15.75">
      <c r="A1857" s="151"/>
      <c r="B1857" s="347"/>
      <c r="C1857" s="108"/>
      <c r="D1857" s="108"/>
      <c r="E1857" s="349"/>
    </row>
    <row r="1858" spans="1:5" ht="15.75">
      <c r="A1858" s="151"/>
      <c r="B1858" s="347"/>
      <c r="C1858" s="108"/>
      <c r="D1858" s="108"/>
      <c r="E1858" s="349"/>
    </row>
    <row r="1859" spans="1:5" ht="15.75">
      <c r="A1859" s="151"/>
      <c r="B1859" s="347"/>
      <c r="C1859" s="108"/>
      <c r="D1859" s="108"/>
      <c r="E1859" s="349"/>
    </row>
    <row r="1860" spans="1:5" ht="15.75">
      <c r="A1860" s="151"/>
      <c r="B1860" s="347"/>
      <c r="C1860" s="108"/>
      <c r="D1860" s="108"/>
      <c r="E1860" s="349"/>
    </row>
    <row r="1861" spans="1:5" ht="15.75">
      <c r="A1861" s="151"/>
      <c r="B1861" s="347"/>
      <c r="C1861" s="108"/>
      <c r="D1861" s="108"/>
      <c r="E1861" s="349"/>
    </row>
    <row r="1862" spans="1:5" ht="15.75">
      <c r="A1862" s="151"/>
      <c r="B1862" s="347"/>
      <c r="C1862" s="108"/>
      <c r="D1862" s="108"/>
      <c r="E1862" s="349"/>
    </row>
    <row r="1863" spans="1:5" ht="15.75">
      <c r="A1863" s="151"/>
      <c r="B1863" s="347"/>
      <c r="C1863" s="108"/>
      <c r="D1863" s="108"/>
      <c r="E1863" s="349"/>
    </row>
    <row r="1864" spans="1:5" ht="15.75">
      <c r="A1864" s="151"/>
      <c r="B1864" s="347"/>
      <c r="C1864" s="108"/>
      <c r="D1864" s="108"/>
      <c r="E1864" s="349"/>
    </row>
    <row r="1865" spans="1:5" ht="15.75">
      <c r="A1865" s="151"/>
      <c r="B1865" s="347"/>
      <c r="C1865" s="108"/>
      <c r="D1865" s="108"/>
      <c r="E1865" s="349"/>
    </row>
    <row r="1866" spans="1:5" ht="15.75">
      <c r="A1866" s="151"/>
      <c r="B1866" s="347"/>
      <c r="C1866" s="108"/>
      <c r="D1866" s="108"/>
      <c r="E1866" s="349"/>
    </row>
    <row r="1867" spans="1:5" ht="15.75">
      <c r="A1867" s="151"/>
      <c r="B1867" s="347"/>
      <c r="C1867" s="108"/>
      <c r="D1867" s="108"/>
      <c r="E1867" s="349"/>
    </row>
    <row r="1868" spans="1:5" ht="15.75">
      <c r="A1868" s="151"/>
      <c r="B1868" s="347"/>
      <c r="C1868" s="108"/>
      <c r="D1868" s="108"/>
      <c r="E1868" s="349"/>
    </row>
    <row r="1869" spans="1:5" ht="15.75">
      <c r="A1869" s="151"/>
      <c r="B1869" s="347"/>
      <c r="C1869" s="108"/>
      <c r="D1869" s="108"/>
      <c r="E1869" s="349"/>
    </row>
    <row r="1870" spans="1:5" ht="15.75">
      <c r="A1870" s="151"/>
      <c r="B1870" s="347"/>
      <c r="C1870" s="108"/>
      <c r="D1870" s="108"/>
      <c r="E1870" s="349"/>
    </row>
    <row r="1871" spans="1:5" ht="15.75">
      <c r="A1871" s="151"/>
      <c r="B1871" s="347"/>
      <c r="C1871" s="108"/>
      <c r="D1871" s="108"/>
      <c r="E1871" s="349"/>
    </row>
    <row r="1872" spans="1:5" ht="15.75">
      <c r="A1872" s="151"/>
      <c r="B1872" s="347"/>
      <c r="C1872" s="108"/>
      <c r="D1872" s="108"/>
      <c r="E1872" s="349"/>
    </row>
    <row r="1873" spans="1:5" ht="15.75">
      <c r="A1873" s="151"/>
      <c r="B1873" s="347"/>
      <c r="C1873" s="108"/>
      <c r="D1873" s="108"/>
      <c r="E1873" s="349"/>
    </row>
    <row r="1874" spans="1:5" ht="15.75">
      <c r="A1874" s="151"/>
      <c r="B1874" s="347"/>
      <c r="C1874" s="108"/>
      <c r="D1874" s="108"/>
      <c r="E1874" s="349"/>
    </row>
    <row r="1875" spans="1:5" ht="15.75">
      <c r="A1875" s="151"/>
      <c r="B1875" s="347"/>
      <c r="C1875" s="108"/>
      <c r="D1875" s="108"/>
      <c r="E1875" s="349"/>
    </row>
    <row r="1876" spans="1:5" ht="15.75">
      <c r="A1876" s="151"/>
      <c r="B1876" s="347"/>
      <c r="C1876" s="108"/>
      <c r="D1876" s="108"/>
      <c r="E1876" s="349"/>
    </row>
    <row r="1877" spans="1:5" ht="15.75">
      <c r="A1877" s="151"/>
      <c r="B1877" s="347"/>
      <c r="C1877" s="108"/>
      <c r="D1877" s="108"/>
      <c r="E1877" s="349"/>
    </row>
    <row r="1878" spans="1:5" ht="15.75">
      <c r="A1878" s="151"/>
      <c r="B1878" s="347"/>
      <c r="C1878" s="108"/>
      <c r="D1878" s="108"/>
      <c r="E1878" s="349"/>
    </row>
    <row r="1879" spans="1:5" ht="15.75">
      <c r="A1879" s="151"/>
      <c r="B1879" s="347"/>
      <c r="C1879" s="108"/>
      <c r="D1879" s="108"/>
      <c r="E1879" s="349"/>
    </row>
    <row r="1880" spans="1:5" ht="15.75">
      <c r="A1880" s="151"/>
      <c r="B1880" s="347"/>
      <c r="C1880" s="108"/>
      <c r="D1880" s="108"/>
      <c r="E1880" s="349"/>
    </row>
    <row r="1881" spans="1:5" ht="15.75">
      <c r="A1881" s="151"/>
      <c r="B1881" s="347"/>
      <c r="C1881" s="108"/>
      <c r="D1881" s="108"/>
      <c r="E1881" s="349"/>
    </row>
    <row r="1882" spans="1:5" ht="15.75">
      <c r="A1882" s="151"/>
      <c r="B1882" s="347"/>
      <c r="C1882" s="108"/>
      <c r="D1882" s="108"/>
      <c r="E1882" s="349"/>
    </row>
    <row r="1883" spans="1:5" ht="15.75">
      <c r="A1883" s="151"/>
      <c r="B1883" s="347"/>
      <c r="C1883" s="108"/>
      <c r="D1883" s="108"/>
      <c r="E1883" s="349"/>
    </row>
    <row r="1884" spans="1:5" ht="15.75">
      <c r="A1884" s="151"/>
      <c r="B1884" s="347"/>
      <c r="C1884" s="108"/>
      <c r="D1884" s="108"/>
      <c r="E1884" s="349"/>
    </row>
    <row r="1885" spans="1:5" ht="15.75">
      <c r="A1885" s="151"/>
      <c r="B1885" s="347"/>
      <c r="C1885" s="108"/>
      <c r="D1885" s="108"/>
      <c r="E1885" s="349"/>
    </row>
    <row r="1886" spans="1:5" ht="15.75">
      <c r="A1886" s="151"/>
      <c r="B1886" s="347"/>
      <c r="C1886" s="108"/>
      <c r="D1886" s="108"/>
      <c r="E1886" s="349"/>
    </row>
    <row r="1887" spans="1:5" ht="15.75">
      <c r="A1887" s="151"/>
      <c r="B1887" s="347"/>
      <c r="C1887" s="108"/>
      <c r="D1887" s="108"/>
      <c r="E1887" s="349"/>
    </row>
    <row r="1888" spans="1:5" ht="15.75">
      <c r="A1888" s="151"/>
      <c r="B1888" s="347"/>
      <c r="C1888" s="108"/>
      <c r="D1888" s="108"/>
      <c r="E1888" s="349"/>
    </row>
    <row r="1889" spans="1:5" ht="15.75">
      <c r="A1889" s="151"/>
      <c r="B1889" s="347"/>
      <c r="C1889" s="108"/>
      <c r="D1889" s="108"/>
      <c r="E1889" s="349"/>
    </row>
    <row r="1890" spans="1:5" ht="15.75">
      <c r="A1890" s="151"/>
      <c r="B1890" s="347"/>
      <c r="C1890" s="108"/>
      <c r="D1890" s="108"/>
      <c r="E1890" s="349"/>
    </row>
    <row r="1891" spans="1:5" ht="15.75">
      <c r="A1891" s="151"/>
      <c r="B1891" s="347"/>
      <c r="C1891" s="108"/>
      <c r="D1891" s="108"/>
      <c r="E1891" s="349"/>
    </row>
    <row r="1892" spans="1:5" ht="15.75">
      <c r="A1892" s="151"/>
      <c r="B1892" s="347"/>
      <c r="C1892" s="108"/>
      <c r="D1892" s="108"/>
      <c r="E1892" s="349"/>
    </row>
    <row r="1893" spans="1:5" ht="15.75">
      <c r="A1893" s="151"/>
      <c r="B1893" s="347"/>
      <c r="C1893" s="108"/>
      <c r="D1893" s="108"/>
      <c r="E1893" s="349"/>
    </row>
    <row r="1894" spans="1:5" ht="15.75">
      <c r="A1894" s="151"/>
      <c r="B1894" s="347"/>
      <c r="C1894" s="108"/>
      <c r="D1894" s="108"/>
      <c r="E1894" s="349"/>
    </row>
    <row r="1895" spans="1:5" ht="15.75">
      <c r="A1895" s="151"/>
      <c r="B1895" s="347"/>
      <c r="C1895" s="108"/>
      <c r="D1895" s="108"/>
      <c r="E1895" s="349"/>
    </row>
    <row r="1896" spans="1:5" ht="15.75">
      <c r="A1896" s="151"/>
      <c r="B1896" s="347"/>
      <c r="C1896" s="108"/>
      <c r="D1896" s="108"/>
      <c r="E1896" s="349"/>
    </row>
    <row r="1897" spans="1:5" ht="15.75">
      <c r="A1897" s="151"/>
      <c r="B1897" s="347"/>
      <c r="C1897" s="108"/>
      <c r="D1897" s="108"/>
      <c r="E1897" s="349"/>
    </row>
    <row r="1898" spans="1:5" ht="15.75">
      <c r="A1898" s="151"/>
      <c r="B1898" s="347"/>
      <c r="C1898" s="108"/>
      <c r="D1898" s="108"/>
      <c r="E1898" s="349"/>
    </row>
    <row r="1899" spans="1:5" ht="15.75">
      <c r="A1899" s="151"/>
      <c r="B1899" s="347"/>
      <c r="C1899" s="108"/>
      <c r="D1899" s="108"/>
      <c r="E1899" s="349"/>
    </row>
    <row r="1900" spans="1:5" ht="15.75">
      <c r="A1900" s="151"/>
      <c r="B1900" s="347"/>
      <c r="C1900" s="108"/>
      <c r="D1900" s="108"/>
      <c r="E1900" s="349"/>
    </row>
    <row r="1901" spans="1:5" ht="15.75">
      <c r="A1901" s="151"/>
      <c r="B1901" s="347"/>
      <c r="C1901" s="108"/>
      <c r="D1901" s="108"/>
      <c r="E1901" s="349"/>
    </row>
    <row r="1902" spans="1:5" ht="15.75">
      <c r="A1902" s="151"/>
      <c r="B1902" s="347"/>
      <c r="C1902" s="108"/>
      <c r="D1902" s="108"/>
      <c r="E1902" s="349"/>
    </row>
    <row r="1903" spans="1:5" ht="15.75">
      <c r="A1903" s="151"/>
      <c r="B1903" s="347"/>
      <c r="C1903" s="108"/>
      <c r="D1903" s="108"/>
      <c r="E1903" s="349"/>
    </row>
    <row r="1904" spans="1:5" ht="15.75">
      <c r="A1904" s="151"/>
      <c r="B1904" s="347"/>
      <c r="C1904" s="108"/>
      <c r="D1904" s="108"/>
      <c r="E1904" s="349"/>
    </row>
    <row r="1905" spans="1:5" ht="15.75">
      <c r="A1905" s="151"/>
      <c r="B1905" s="347"/>
      <c r="C1905" s="108"/>
      <c r="D1905" s="108"/>
      <c r="E1905" s="349"/>
    </row>
    <row r="1906" spans="1:5" ht="15.75">
      <c r="A1906" s="151"/>
      <c r="B1906" s="347"/>
      <c r="C1906" s="108"/>
      <c r="D1906" s="108"/>
      <c r="E1906" s="349"/>
    </row>
    <row r="1907" spans="1:5" ht="15.75">
      <c r="A1907" s="151"/>
      <c r="B1907" s="347"/>
      <c r="C1907" s="108"/>
      <c r="D1907" s="108"/>
      <c r="E1907" s="349"/>
    </row>
    <row r="1908" spans="1:5" ht="15.75">
      <c r="A1908" s="151"/>
      <c r="B1908" s="347"/>
      <c r="C1908" s="108"/>
      <c r="D1908" s="108"/>
      <c r="E1908" s="349"/>
    </row>
    <row r="1909" spans="1:5" ht="15.75">
      <c r="A1909" s="151"/>
      <c r="B1909" s="347"/>
      <c r="C1909" s="108"/>
      <c r="D1909" s="108"/>
      <c r="E1909" s="349"/>
    </row>
    <row r="1910" spans="1:5" ht="15.75">
      <c r="A1910" s="151"/>
      <c r="B1910" s="347"/>
      <c r="C1910" s="108"/>
      <c r="D1910" s="108"/>
      <c r="E1910" s="349"/>
    </row>
    <row r="1911" spans="1:5" ht="15.75">
      <c r="A1911" s="151"/>
      <c r="B1911" s="347"/>
      <c r="C1911" s="108"/>
      <c r="D1911" s="108"/>
      <c r="E1911" s="349"/>
    </row>
    <row r="1912" spans="1:5" ht="15.75">
      <c r="A1912" s="151"/>
      <c r="B1912" s="347"/>
      <c r="C1912" s="108"/>
      <c r="D1912" s="108"/>
      <c r="E1912" s="349"/>
    </row>
    <row r="1913" spans="1:5" ht="15.75">
      <c r="A1913" s="151"/>
      <c r="B1913" s="347"/>
      <c r="C1913" s="108"/>
      <c r="D1913" s="108"/>
      <c r="E1913" s="349"/>
    </row>
    <row r="1914" spans="1:5" ht="15.75">
      <c r="A1914" s="151"/>
      <c r="B1914" s="347"/>
      <c r="C1914" s="108"/>
      <c r="D1914" s="108"/>
      <c r="E1914" s="349"/>
    </row>
    <row r="1915" spans="1:5" ht="15.75">
      <c r="A1915" s="151"/>
      <c r="B1915" s="347"/>
      <c r="C1915" s="108"/>
      <c r="D1915" s="108"/>
      <c r="E1915" s="349"/>
    </row>
    <row r="1916" spans="1:5" ht="15.75">
      <c r="A1916" s="151"/>
      <c r="B1916" s="347"/>
      <c r="C1916" s="108"/>
      <c r="D1916" s="108"/>
      <c r="E1916" s="349"/>
    </row>
    <row r="1917" spans="1:5" ht="15.75">
      <c r="A1917" s="151"/>
      <c r="B1917" s="347"/>
      <c r="C1917" s="108"/>
      <c r="D1917" s="108"/>
      <c r="E1917" s="349"/>
    </row>
    <row r="1918" spans="1:5" ht="15.75">
      <c r="A1918" s="151"/>
      <c r="B1918" s="347"/>
      <c r="C1918" s="108"/>
      <c r="D1918" s="108"/>
      <c r="E1918" s="349"/>
    </row>
    <row r="1919" spans="1:5" ht="15.75">
      <c r="A1919" s="151"/>
      <c r="B1919" s="347"/>
      <c r="C1919" s="108"/>
      <c r="D1919" s="108"/>
      <c r="E1919" s="349"/>
    </row>
    <row r="1920" spans="1:5" ht="15.75">
      <c r="A1920" s="151"/>
      <c r="B1920" s="347"/>
      <c r="C1920" s="108"/>
      <c r="D1920" s="108"/>
      <c r="E1920" s="349"/>
    </row>
    <row r="1921" spans="1:5" ht="15.75">
      <c r="A1921" s="151"/>
      <c r="B1921" s="347"/>
      <c r="C1921" s="108"/>
      <c r="D1921" s="108"/>
      <c r="E1921" s="349"/>
    </row>
    <row r="1922" spans="1:5" ht="15.75">
      <c r="A1922" s="151"/>
      <c r="B1922" s="347"/>
      <c r="C1922" s="108"/>
      <c r="D1922" s="108"/>
      <c r="E1922" s="349"/>
    </row>
    <row r="1923" spans="1:5" ht="15.75">
      <c r="A1923" s="151"/>
      <c r="B1923" s="347"/>
      <c r="C1923" s="108"/>
      <c r="D1923" s="108"/>
      <c r="E1923" s="349"/>
    </row>
    <row r="1924" spans="1:5" ht="15.75">
      <c r="A1924" s="151"/>
      <c r="B1924" s="347"/>
      <c r="C1924" s="108"/>
      <c r="D1924" s="108"/>
      <c r="E1924" s="349"/>
    </row>
    <row r="1925" spans="1:5" ht="15.75">
      <c r="A1925" s="151"/>
      <c r="B1925" s="347"/>
      <c r="C1925" s="108"/>
      <c r="D1925" s="108"/>
      <c r="E1925" s="349"/>
    </row>
    <row r="1926" spans="1:5" ht="15.75">
      <c r="A1926" s="151"/>
      <c r="B1926" s="347"/>
      <c r="C1926" s="108"/>
      <c r="D1926" s="108"/>
      <c r="E1926" s="349"/>
    </row>
    <row r="1927" spans="1:5" ht="15.75">
      <c r="A1927" s="151"/>
      <c r="B1927" s="347"/>
      <c r="C1927" s="108"/>
      <c r="D1927" s="108"/>
      <c r="E1927" s="349"/>
    </row>
    <row r="1928" spans="1:5" ht="15.75">
      <c r="A1928" s="151"/>
      <c r="B1928" s="347"/>
      <c r="C1928" s="108"/>
      <c r="D1928" s="108"/>
      <c r="E1928" s="349"/>
    </row>
    <row r="1929" spans="1:5" ht="15.75">
      <c r="A1929" s="151"/>
      <c r="B1929" s="347"/>
      <c r="C1929" s="108"/>
      <c r="D1929" s="108"/>
      <c r="E1929" s="349"/>
    </row>
    <row r="1930" spans="1:5" ht="15.75">
      <c r="A1930" s="151"/>
      <c r="B1930" s="347"/>
      <c r="C1930" s="108"/>
      <c r="D1930" s="108"/>
      <c r="E1930" s="349"/>
    </row>
    <row r="1931" spans="1:5" ht="15.75">
      <c r="A1931" s="151"/>
      <c r="B1931" s="347"/>
      <c r="C1931" s="108"/>
      <c r="D1931" s="108"/>
      <c r="E1931" s="349"/>
    </row>
    <row r="1932" spans="1:5" ht="15.75">
      <c r="A1932" s="151"/>
      <c r="B1932" s="347"/>
      <c r="C1932" s="108"/>
      <c r="D1932" s="108"/>
      <c r="E1932" s="349"/>
    </row>
    <row r="1933" spans="1:5" ht="15.75">
      <c r="A1933" s="151"/>
      <c r="B1933" s="347"/>
      <c r="C1933" s="108"/>
      <c r="D1933" s="108"/>
      <c r="E1933" s="349"/>
    </row>
    <row r="1934" spans="1:5" ht="15.75">
      <c r="A1934" s="151"/>
      <c r="B1934" s="347"/>
      <c r="C1934" s="108"/>
      <c r="D1934" s="108"/>
      <c r="E1934" s="349"/>
    </row>
    <row r="1935" spans="1:5" ht="15.75">
      <c r="A1935" s="151"/>
      <c r="B1935" s="347"/>
      <c r="C1935" s="108"/>
      <c r="D1935" s="108"/>
      <c r="E1935" s="349"/>
    </row>
    <row r="1936" spans="1:5" ht="15.75">
      <c r="A1936" s="151"/>
      <c r="B1936" s="347"/>
      <c r="C1936" s="108"/>
      <c r="D1936" s="108"/>
      <c r="E1936" s="349"/>
    </row>
    <row r="1937" spans="1:5" ht="15.75">
      <c r="A1937" s="151"/>
      <c r="B1937" s="347"/>
      <c r="C1937" s="108"/>
      <c r="D1937" s="108"/>
      <c r="E1937" s="349"/>
    </row>
    <row r="1938" spans="1:5" ht="15.75">
      <c r="A1938" s="151"/>
      <c r="B1938" s="347"/>
      <c r="C1938" s="108"/>
      <c r="D1938" s="108"/>
      <c r="E1938" s="349"/>
    </row>
    <row r="1939" spans="1:5" ht="15.75">
      <c r="A1939" s="151"/>
      <c r="B1939" s="347"/>
      <c r="C1939" s="108"/>
      <c r="D1939" s="108"/>
      <c r="E1939" s="349"/>
    </row>
    <row r="1940" spans="1:5" ht="15.75">
      <c r="A1940" s="151"/>
      <c r="B1940" s="347"/>
      <c r="C1940" s="108"/>
      <c r="D1940" s="108"/>
      <c r="E1940" s="349"/>
    </row>
    <row r="1941" spans="1:5" ht="15.75">
      <c r="A1941" s="151"/>
      <c r="B1941" s="347"/>
      <c r="C1941" s="108"/>
      <c r="D1941" s="108"/>
      <c r="E1941" s="349"/>
    </row>
    <row r="1942" spans="1:5" ht="15.75">
      <c r="A1942" s="151"/>
      <c r="B1942" s="347"/>
      <c r="C1942" s="108"/>
      <c r="D1942" s="108"/>
      <c r="E1942" s="349"/>
    </row>
    <row r="1943" spans="1:5" ht="15.75">
      <c r="A1943" s="151"/>
      <c r="B1943" s="347"/>
      <c r="C1943" s="108"/>
      <c r="D1943" s="108"/>
      <c r="E1943" s="349"/>
    </row>
    <row r="1944" spans="1:5" ht="15.75">
      <c r="A1944" s="151"/>
      <c r="B1944" s="347"/>
      <c r="C1944" s="108"/>
      <c r="D1944" s="108"/>
      <c r="E1944" s="349"/>
    </row>
    <row r="1945" spans="1:5" ht="15.75">
      <c r="A1945" s="151"/>
      <c r="B1945" s="347"/>
      <c r="C1945" s="108"/>
      <c r="D1945" s="108"/>
      <c r="E1945" s="349"/>
    </row>
    <row r="1946" spans="1:5" ht="15.75">
      <c r="A1946" s="151"/>
      <c r="B1946" s="347"/>
      <c r="C1946" s="108"/>
      <c r="D1946" s="108"/>
      <c r="E1946" s="349"/>
    </row>
    <row r="1947" spans="1:5" ht="15.75">
      <c r="A1947" s="151"/>
      <c r="B1947" s="347"/>
      <c r="C1947" s="108"/>
      <c r="D1947" s="108"/>
      <c r="E1947" s="349"/>
    </row>
    <row r="1948" spans="1:5" ht="15.75">
      <c r="A1948" s="151"/>
      <c r="B1948" s="347"/>
      <c r="C1948" s="108"/>
      <c r="D1948" s="108"/>
      <c r="E1948" s="349"/>
    </row>
    <row r="1949" spans="1:5" ht="15.75">
      <c r="A1949" s="151"/>
      <c r="B1949" s="347"/>
      <c r="C1949" s="108"/>
      <c r="D1949" s="108"/>
      <c r="E1949" s="349"/>
    </row>
    <row r="1950" spans="1:5" ht="15.75">
      <c r="A1950" s="151"/>
      <c r="B1950" s="347"/>
      <c r="C1950" s="108"/>
      <c r="D1950" s="108"/>
      <c r="E1950" s="349"/>
    </row>
    <row r="1951" spans="1:5" ht="15.75">
      <c r="A1951" s="151"/>
      <c r="B1951" s="347"/>
      <c r="C1951" s="108"/>
      <c r="D1951" s="108"/>
      <c r="E1951" s="349"/>
    </row>
    <row r="1952" spans="1:5" ht="15.75">
      <c r="A1952" s="151"/>
      <c r="B1952" s="347"/>
      <c r="C1952" s="108"/>
      <c r="D1952" s="108"/>
      <c r="E1952" s="349"/>
    </row>
    <row r="1953" spans="1:5" ht="15.75">
      <c r="A1953" s="151"/>
      <c r="B1953" s="347"/>
      <c r="C1953" s="108"/>
      <c r="D1953" s="108"/>
      <c r="E1953" s="349"/>
    </row>
    <row r="1954" spans="1:5" ht="15.75">
      <c r="A1954" s="151"/>
      <c r="B1954" s="347"/>
      <c r="C1954" s="108"/>
      <c r="D1954" s="108"/>
      <c r="E1954" s="349"/>
    </row>
    <row r="1955" spans="1:5" ht="15.75">
      <c r="A1955" s="151"/>
      <c r="B1955" s="347"/>
      <c r="C1955" s="108"/>
      <c r="D1955" s="108"/>
      <c r="E1955" s="349"/>
    </row>
    <row r="1956" spans="1:5" ht="15.75">
      <c r="A1956" s="151"/>
      <c r="B1956" s="347"/>
      <c r="C1956" s="108"/>
      <c r="D1956" s="108"/>
      <c r="E1956" s="349"/>
    </row>
    <row r="1957" spans="1:5" ht="15.75">
      <c r="A1957" s="151"/>
      <c r="B1957" s="347"/>
      <c r="C1957" s="108"/>
      <c r="D1957" s="108"/>
      <c r="E1957" s="349"/>
    </row>
    <row r="1958" spans="1:5" ht="15.75">
      <c r="A1958" s="151"/>
      <c r="B1958" s="347"/>
      <c r="C1958" s="108"/>
      <c r="D1958" s="108"/>
      <c r="E1958" s="349"/>
    </row>
    <row r="1959" spans="1:5" ht="15.75">
      <c r="A1959" s="151"/>
      <c r="B1959" s="347"/>
      <c r="C1959" s="108"/>
      <c r="D1959" s="108"/>
      <c r="E1959" s="349"/>
    </row>
    <row r="1960" spans="1:5" ht="15.75">
      <c r="A1960" s="151"/>
      <c r="B1960" s="347"/>
      <c r="C1960" s="108"/>
      <c r="D1960" s="108"/>
      <c r="E1960" s="349"/>
    </row>
    <row r="1961" spans="1:5" ht="15.75">
      <c r="A1961" s="151"/>
      <c r="B1961" s="347"/>
      <c r="C1961" s="108"/>
      <c r="D1961" s="108"/>
      <c r="E1961" s="349"/>
    </row>
    <row r="1962" spans="1:5" ht="15.75">
      <c r="A1962" s="151"/>
      <c r="B1962" s="347"/>
      <c r="C1962" s="108"/>
      <c r="D1962" s="108"/>
      <c r="E1962" s="349"/>
    </row>
    <row r="1963" spans="1:5" ht="15.75">
      <c r="A1963" s="151"/>
      <c r="B1963" s="347"/>
      <c r="C1963" s="108"/>
      <c r="D1963" s="108"/>
      <c r="E1963" s="349"/>
    </row>
    <row r="1964" spans="1:5" ht="15.75">
      <c r="A1964" s="151"/>
      <c r="B1964" s="347"/>
      <c r="C1964" s="108"/>
      <c r="D1964" s="108"/>
      <c r="E1964" s="349"/>
    </row>
    <row r="1965" spans="1:5" ht="15.75">
      <c r="A1965" s="151"/>
      <c r="B1965" s="347"/>
      <c r="C1965" s="108"/>
      <c r="D1965" s="108"/>
      <c r="E1965" s="349"/>
    </row>
    <row r="1966" spans="1:5" ht="15.75">
      <c r="A1966" s="151"/>
      <c r="B1966" s="347"/>
      <c r="C1966" s="108"/>
      <c r="D1966" s="108"/>
      <c r="E1966" s="349"/>
    </row>
    <row r="1967" spans="1:5" ht="15.75">
      <c r="A1967" s="151"/>
      <c r="B1967" s="347"/>
      <c r="C1967" s="108"/>
      <c r="D1967" s="108"/>
      <c r="E1967" s="349"/>
    </row>
    <row r="1968" spans="1:5" ht="15.75">
      <c r="A1968" s="151"/>
      <c r="B1968" s="347"/>
      <c r="C1968" s="108"/>
      <c r="D1968" s="108"/>
      <c r="E1968" s="349"/>
    </row>
    <row r="1969" spans="1:5" ht="15.75">
      <c r="A1969" s="151"/>
      <c r="B1969" s="347"/>
      <c r="C1969" s="108"/>
      <c r="D1969" s="108"/>
      <c r="E1969" s="349"/>
    </row>
    <row r="1970" spans="1:5" ht="15.75">
      <c r="A1970" s="151"/>
      <c r="B1970" s="347"/>
      <c r="C1970" s="108"/>
      <c r="D1970" s="108"/>
      <c r="E1970" s="349"/>
    </row>
    <row r="1971" spans="1:5" ht="15.75">
      <c r="A1971" s="151"/>
      <c r="B1971" s="347"/>
      <c r="C1971" s="108"/>
      <c r="D1971" s="108"/>
      <c r="E1971" s="349"/>
    </row>
    <row r="1972" spans="1:5" ht="15.75">
      <c r="A1972" s="151"/>
      <c r="B1972" s="347"/>
      <c r="C1972" s="108"/>
      <c r="D1972" s="108"/>
      <c r="E1972" s="349"/>
    </row>
    <row r="1973" spans="1:5" ht="15.75">
      <c r="A1973" s="151"/>
      <c r="B1973" s="347"/>
      <c r="C1973" s="108"/>
      <c r="D1973" s="108"/>
      <c r="E1973" s="349"/>
    </row>
    <row r="1974" spans="1:5" ht="15.75">
      <c r="A1974" s="151"/>
      <c r="B1974" s="347"/>
      <c r="C1974" s="108"/>
      <c r="D1974" s="108"/>
      <c r="E1974" s="349"/>
    </row>
    <row r="1975" spans="1:5" ht="15.75">
      <c r="A1975" s="151"/>
      <c r="B1975" s="347"/>
      <c r="C1975" s="108"/>
      <c r="D1975" s="108"/>
      <c r="E1975" s="349"/>
    </row>
    <row r="1976" spans="1:5" ht="15.75">
      <c r="A1976" s="151"/>
      <c r="B1976" s="347"/>
      <c r="C1976" s="108"/>
      <c r="D1976" s="108"/>
      <c r="E1976" s="349"/>
    </row>
    <row r="1977" spans="1:5" ht="15.75">
      <c r="A1977" s="151"/>
      <c r="B1977" s="347"/>
      <c r="C1977" s="108"/>
      <c r="D1977" s="108"/>
      <c r="E1977" s="349"/>
    </row>
    <row r="1978" spans="1:5" ht="15.75">
      <c r="A1978" s="151"/>
      <c r="B1978" s="347"/>
      <c r="C1978" s="108"/>
      <c r="D1978" s="108"/>
      <c r="E1978" s="349"/>
    </row>
    <row r="1979" spans="1:5" ht="15.75">
      <c r="A1979" s="151"/>
      <c r="B1979" s="347"/>
      <c r="C1979" s="108"/>
      <c r="D1979" s="108"/>
      <c r="E1979" s="349"/>
    </row>
    <row r="1980" spans="1:5" ht="15.75">
      <c r="A1980" s="151"/>
      <c r="B1980" s="347"/>
      <c r="C1980" s="108"/>
      <c r="D1980" s="108"/>
      <c r="E1980" s="349"/>
    </row>
    <row r="1981" spans="1:5" ht="15.75">
      <c r="A1981" s="151"/>
      <c r="B1981" s="347"/>
      <c r="C1981" s="108"/>
      <c r="D1981" s="108"/>
      <c r="E1981" s="349"/>
    </row>
    <row r="1982" spans="1:5" ht="15.75">
      <c r="A1982" s="151"/>
      <c r="B1982" s="347"/>
      <c r="C1982" s="108"/>
      <c r="D1982" s="108"/>
      <c r="E1982" s="349"/>
    </row>
    <row r="1983" spans="1:5" ht="15.75">
      <c r="A1983" s="151"/>
      <c r="B1983" s="347"/>
      <c r="C1983" s="108"/>
      <c r="D1983" s="108"/>
      <c r="E1983" s="349"/>
    </row>
    <row r="1984" spans="1:5" ht="15.75">
      <c r="A1984" s="151"/>
      <c r="B1984" s="347"/>
      <c r="C1984" s="108"/>
      <c r="D1984" s="108"/>
      <c r="E1984" s="349"/>
    </row>
    <row r="1985" spans="1:5" ht="15.75">
      <c r="A1985" s="151"/>
      <c r="B1985" s="347"/>
      <c r="C1985" s="108"/>
      <c r="D1985" s="108"/>
      <c r="E1985" s="349"/>
    </row>
    <row r="1986" spans="1:5" ht="15.75">
      <c r="A1986" s="151"/>
      <c r="B1986" s="347"/>
      <c r="C1986" s="108"/>
      <c r="D1986" s="108"/>
      <c r="E1986" s="349"/>
    </row>
    <row r="1987" spans="1:5" ht="15.75">
      <c r="A1987" s="151"/>
      <c r="B1987" s="347"/>
      <c r="C1987" s="108"/>
      <c r="D1987" s="108"/>
      <c r="E1987" s="349"/>
    </row>
    <row r="1988" spans="1:5" ht="15.75">
      <c r="A1988" s="151"/>
      <c r="B1988" s="347"/>
      <c r="C1988" s="108"/>
      <c r="D1988" s="108"/>
      <c r="E1988" s="349"/>
    </row>
    <row r="1989" spans="1:5" ht="15.75">
      <c r="A1989" s="151"/>
      <c r="B1989" s="347"/>
      <c r="C1989" s="108"/>
      <c r="D1989" s="108"/>
      <c r="E1989" s="349"/>
    </row>
    <row r="1990" spans="1:5" ht="15.75">
      <c r="A1990" s="151"/>
      <c r="B1990" s="347"/>
      <c r="C1990" s="108"/>
      <c r="D1990" s="108"/>
      <c r="E1990" s="349"/>
    </row>
    <row r="1991" spans="1:5" ht="15.75">
      <c r="A1991" s="151"/>
      <c r="B1991" s="347"/>
      <c r="C1991" s="108"/>
      <c r="D1991" s="108"/>
      <c r="E1991" s="349"/>
    </row>
    <row r="1992" spans="1:5" ht="15.75">
      <c r="A1992" s="151"/>
      <c r="B1992" s="347"/>
      <c r="C1992" s="108"/>
      <c r="D1992" s="108"/>
      <c r="E1992" s="349"/>
    </row>
    <row r="1993" spans="1:5" ht="15.75">
      <c r="A1993" s="151"/>
      <c r="B1993" s="347"/>
      <c r="C1993" s="108"/>
      <c r="D1993" s="108"/>
      <c r="E1993" s="349"/>
    </row>
    <row r="1994" spans="1:5" ht="15.75">
      <c r="A1994" s="151"/>
      <c r="B1994" s="347"/>
      <c r="C1994" s="108"/>
      <c r="D1994" s="108"/>
      <c r="E1994" s="349"/>
    </row>
    <row r="1995" spans="1:5" ht="15.75">
      <c r="A1995" s="151"/>
      <c r="B1995" s="347"/>
      <c r="C1995" s="108"/>
      <c r="D1995" s="108"/>
      <c r="E1995" s="349"/>
    </row>
    <row r="1996" spans="1:5" ht="15.75">
      <c r="A1996" s="151"/>
      <c r="B1996" s="347"/>
      <c r="C1996" s="108"/>
      <c r="D1996" s="108"/>
      <c r="E1996" s="349"/>
    </row>
    <row r="1997" spans="1:5" ht="15.75">
      <c r="A1997" s="151"/>
      <c r="B1997" s="347"/>
      <c r="C1997" s="108"/>
      <c r="D1997" s="108"/>
      <c r="E1997" s="349"/>
    </row>
    <row r="1998" spans="1:5" ht="15.75">
      <c r="A1998" s="151"/>
      <c r="B1998" s="347"/>
      <c r="C1998" s="108"/>
      <c r="D1998" s="108"/>
      <c r="E1998" s="349"/>
    </row>
    <row r="1999" spans="1:5" ht="15.75">
      <c r="A1999" s="151"/>
      <c r="B1999" s="347"/>
      <c r="C1999" s="108"/>
      <c r="D1999" s="108"/>
      <c r="E1999" s="349"/>
    </row>
    <row r="2000" spans="1:5" ht="15.75">
      <c r="A2000" s="151"/>
      <c r="B2000" s="347"/>
      <c r="C2000" s="108"/>
      <c r="D2000" s="108"/>
      <c r="E2000" s="349"/>
    </row>
    <row r="2001" spans="1:5" ht="15.75">
      <c r="A2001" s="151"/>
      <c r="B2001" s="347"/>
      <c r="C2001" s="108"/>
      <c r="D2001" s="108"/>
      <c r="E2001" s="349"/>
    </row>
    <row r="2002" spans="1:5" ht="15.75">
      <c r="A2002" s="151"/>
      <c r="B2002" s="347"/>
      <c r="C2002" s="108"/>
      <c r="D2002" s="108"/>
      <c r="E2002" s="349"/>
    </row>
    <row r="2003" spans="1:5" ht="15.75">
      <c r="A2003" s="151"/>
      <c r="B2003" s="347"/>
      <c r="C2003" s="108"/>
      <c r="D2003" s="108"/>
      <c r="E2003" s="349"/>
    </row>
    <row r="2004" spans="1:5" ht="15.75">
      <c r="A2004" s="151"/>
      <c r="B2004" s="347"/>
      <c r="C2004" s="108"/>
      <c r="D2004" s="108"/>
      <c r="E2004" s="349"/>
    </row>
    <row r="2005" spans="1:5" ht="15.75">
      <c r="A2005" s="151"/>
      <c r="B2005" s="347"/>
      <c r="C2005" s="108"/>
      <c r="D2005" s="108"/>
      <c r="E2005" s="349"/>
    </row>
    <row r="2006" spans="1:5" ht="13.35" customHeight="1" thickBot="1">
      <c r="A2006" s="152"/>
      <c r="B2006" s="456" t="str">
        <f ca="1">OFFSET(L!$C$1,MATCH("General"&amp;"Cpy",L!$A:$A,0)-1,SL,,)</f>
        <v>© 2022 Responsible Minerals Initiative. All rights reserved.</v>
      </c>
      <c r="C2006" s="456"/>
      <c r="D2006" s="456"/>
      <c r="E2006" s="352"/>
    </row>
    <row r="2007" spans="1:5" ht="13.5" thickTop="1">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217" bestFit="1" customWidth="1"/>
    <col min="2" max="2" width="42.875" style="217" customWidth="1"/>
    <col min="3" max="3" width="63.875" style="217" customWidth="1"/>
    <col min="4" max="4" width="25.625" style="217" customWidth="1"/>
    <col min="5" max="5" width="12.625" style="217" customWidth="1"/>
    <col min="6" max="6" width="12.625" style="218" customWidth="1"/>
    <col min="7" max="7" width="15.375" style="217" customWidth="1"/>
    <col min="8" max="8" width="23.875" style="217" customWidth="1"/>
    <col min="9" max="9" width="28.125" style="217" customWidth="1"/>
    <col min="10" max="10" width="48.25" style="217" hidden="1" customWidth="1"/>
    <col min="11" max="11" width="49.75" style="217" hidden="1" customWidth="1"/>
    <col min="12" max="16384" width="8.875" style="217"/>
  </cols>
  <sheetData>
    <row r="1" spans="1:16" ht="168.6" customHeight="1">
      <c r="A1" s="45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7"/>
      <c r="C1" s="457"/>
      <c r="D1" s="457"/>
      <c r="E1" s="457"/>
      <c r="F1" s="457"/>
      <c r="G1" s="457"/>
    </row>
    <row r="2" spans="1:16">
      <c r="A2" s="458"/>
      <c r="B2" s="458"/>
      <c r="C2" s="458"/>
      <c r="D2" s="458"/>
      <c r="E2" s="458"/>
      <c r="F2" s="458"/>
      <c r="G2" s="458"/>
      <c r="H2" s="458"/>
      <c r="I2" s="458"/>
    </row>
    <row r="3" spans="1:16">
      <c r="A3" s="458"/>
      <c r="B3" s="458"/>
      <c r="C3" s="458"/>
      <c r="D3" s="458"/>
      <c r="E3" s="458"/>
      <c r="F3" s="458"/>
      <c r="G3" s="458"/>
      <c r="H3" s="458"/>
      <c r="I3" s="458"/>
    </row>
    <row r="4" spans="1:16" s="220" customFormat="1" ht="51">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15"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baseColWidth="10" defaultColWidth="8.875" defaultRowHeight="14.25"/>
  <cols>
    <col min="1" max="1" width="14.625" style="280" customWidth="1"/>
    <col min="2" max="2" width="14" style="280" customWidth="1"/>
    <col min="3" max="3" width="6.125" style="280" customWidth="1"/>
    <col min="4" max="4" width="56.25" style="280" customWidth="1"/>
    <col min="5" max="5" width="53.75" style="275" customWidth="1"/>
    <col min="6" max="6" width="54.125" style="280" customWidth="1"/>
    <col min="7" max="7" width="68.25" style="283" customWidth="1"/>
    <col min="8" max="8" width="49.25" style="280" customWidth="1"/>
    <col min="9" max="9" width="51.625" style="280" customWidth="1"/>
    <col min="10" max="10" width="50.25" style="280" customWidth="1"/>
    <col min="11" max="11" width="51.875" style="244" customWidth="1"/>
    <col min="12" max="12" width="66.875" style="310" customWidth="1"/>
    <col min="13" max="13" width="46.125" style="178" customWidth="1"/>
    <col min="14" max="15" width="8.875" style="178" customWidth="1"/>
    <col min="16" max="16384" width="8.8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5.5">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ht="28.5">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99">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2.75">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8.5">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57">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2.75">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2.75">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45">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85.5">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30">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99.75">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42.75">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85.5">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2.75">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2.75">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53">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27.5">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57">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409.5">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16.75">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70">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35">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35">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2.75">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75">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114">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28.25">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20">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409.5">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40">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225">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105">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2.75">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8.5">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105">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85.5">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7">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56.75">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5.5">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99.75">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28.25">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85.5">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5">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5">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1">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99">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99.75">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99.5">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213.75">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28.25">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57">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213.75">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42.75">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56.25">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85.25">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56.75">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342">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114">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57">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28.5">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114">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8.5">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2.75">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8.5">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ht="28.5">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8.5">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8.5">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8.5">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8.5">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8.5">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4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8.5">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8.5">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8.5">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8.5">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5.5">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78.5">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56.75">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85.25">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85.5">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56.75">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28.25">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56.75">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70.75">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28.25">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56.25">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42.25">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8.5">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71.25">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8.5">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71">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14">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313.5">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85">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8.5">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56.75">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99.75">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28">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213.75">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202.5">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8.5">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8.5">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57">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60">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7">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ht="28.5">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28.5">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28.5">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8.5">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8.5">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8.5">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8.5">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ht="28.5">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ht="28.5">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ht="28.5">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ht="28.5">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ht="28.5">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ht="28.5">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ht="28.5">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ht="28.5">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ht="28.5">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42.75">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30">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28.5">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1">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8.25">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45">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30">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30">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8.25">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28.5">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8.5">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71.25">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1">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38.25">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45">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57">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42.75">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30">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ht="28.5">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ht="28.5">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ht="28.5">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ht="28.5">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ht="28.5">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ht="28.5">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ht="28.5">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ht="28.5">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ht="28.5">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ht="28.5">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ht="28.5">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ht="28.5">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ht="28.5">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ht="28.5">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ht="28.5">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ht="28.5">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ht="28.5">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ht="28.5">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28.5">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28.5">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28.5">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28.5">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28.5">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ht="28.5">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28.5">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30">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28.5">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ht="28.5">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ht="28.5">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ht="28.5">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28.5">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8.5">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8.5">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8.5">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8.5">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8.5">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8.5">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8.5">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ht="28.5">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ht="28.5">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2.75">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2.75">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7">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ht="28.5">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42.75">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2.75">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ht="28.5">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ht="28.5">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ht="28.5">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ht="28.5">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7">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8.5">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42.75">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8.5">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8.5">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28.5">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8.5">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2.75">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57">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42.75">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2.75">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2.75">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42.75">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2.75">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7">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7">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7">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7">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71.25">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71.25">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71.25">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71.25">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71.25">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71.25">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71.25">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71.25">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71.25">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71.25">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71.25">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71.25">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57">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7">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7">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7">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2.75">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2.75">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2.75">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2.75">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7">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71.25">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7">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99.75">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57">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57">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2.75">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57">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57">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57">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8.5">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5.5">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8.5">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8.5">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71.25">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8.5">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42.75">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85.5">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baseColWidth="10" defaultColWidth="8.875" defaultRowHeight="12.75"/>
  <cols>
    <col min="1" max="1" width="20.625" style="73" customWidth="1"/>
    <col min="2" max="2" width="57.125" style="73" customWidth="1"/>
    <col min="3" max="16384" width="8.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workbookViewId="0">
      <selection activeCell="A2" sqref="A2"/>
    </sheetView>
  </sheetViews>
  <sheetFormatPr baseColWidth="10"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www.w3.org/XML/1998/namespace"/>
    <ds:schemaRef ds:uri="http://schemas.microsoft.com/office/infopath/2007/PartnerControls"/>
    <ds:schemaRef ds:uri="http://purl.org/dc/dcmitype/"/>
    <ds:schemaRef ds:uri="6e8a5f3d-031c-4996-804e-0e28298fe1e2"/>
    <ds:schemaRef ds:uri="http://purl.org/dc/elements/1.1/"/>
    <ds:schemaRef ds:uri="http://schemas.microsoft.com/office/2006/documentManagement/types"/>
    <ds:schemaRef ds:uri="http://schemas.openxmlformats.org/package/2006/metadata/core-properties"/>
    <ds:schemaRef ds:uri="a54701f6-876b-4337-a24e-543e1bd311e6"/>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Cornelia.Veit</cp:lastModifiedBy>
  <cp:lastPrinted>2015-04-21T20:47:43Z</cp:lastPrinted>
  <dcterms:created xsi:type="dcterms:W3CDTF">2010-06-21T21:00:23Z</dcterms:created>
  <dcterms:modified xsi:type="dcterms:W3CDTF">2022-06-23T08:56:19Z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